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Лист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<sst xmlns="http://schemas.openxmlformats.org/spreadsheetml/2006/main" count="247" uniqueCount="175">
  <si>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</si>
  <si>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</si>
  <si>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</si>
  <si>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</si>
  <si>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</si>
  <si>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</si>
  <si>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</si>
  <si>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</si>
  <si>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2024 г.</t>
  </si>
  <si>
    <t>ОТЧЕТ               2024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</si>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</sst>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sz val="12"/>
      <name val="Times New Roman CYR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4"/>
      <color indexed="16"/>
      <name val="Times New Roman bold"/>
      <family val="0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16"/>
      <name val="Times New Roman CYR"/>
      <family val="0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 quotePrefix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 quotePrefix="1">
      <alignment horizontal="left"/>
      <protection/>
    </xf>
    <xf numFmtId="0" fontId="7" fillId="33" borderId="0" xfId="0" applyFont="1" applyFill="1" applyBorder="1" applyAlignment="1" applyProtection="1" quotePrefix="1">
      <alignment horizontal="left"/>
      <protection/>
    </xf>
    <xf numFmtId="0" fontId="5" fillId="35" borderId="10" xfId="0" applyFont="1" applyFill="1" applyBorder="1" applyAlignment="1" applyProtection="1" quotePrefix="1">
      <alignment horizontal="left"/>
      <protection/>
    </xf>
    <xf numFmtId="0" fontId="7" fillId="35" borderId="11" xfId="0" applyFont="1" applyFill="1" applyBorder="1" applyAlignment="1" applyProtection="1" quotePrefix="1">
      <alignment horizontal="left"/>
      <protection/>
    </xf>
    <xf numFmtId="0" fontId="4" fillId="35" borderId="11" xfId="0" applyFont="1" applyFill="1" applyBorder="1" applyAlignment="1" applyProtection="1">
      <alignment/>
      <protection/>
    </xf>
    <xf numFmtId="0" fontId="4" fillId="35" borderId="12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9" fillId="33" borderId="0" xfId="55" applyFont="1" applyFill="1" applyAlignment="1" applyProtection="1">
      <alignment horizontal="left" vertical="center"/>
      <protection/>
    </xf>
    <xf numFmtId="0" fontId="10" fillId="36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11" fillId="33" borderId="0" xfId="55" applyFont="1" applyFill="1" applyAlignment="1" applyProtection="1">
      <alignment horizontal="right" vertical="center"/>
      <protection/>
    </xf>
    <xf numFmtId="170" fontId="9" fillId="36" borderId="14" xfId="55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/>
      <protection/>
    </xf>
    <xf numFmtId="0" fontId="11" fillId="33" borderId="0" xfId="55" applyFont="1" applyFill="1" applyAlignment="1" applyProtection="1" quotePrefix="1">
      <alignment vertical="center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right"/>
      <protection/>
    </xf>
    <xf numFmtId="0" fontId="11" fillId="33" borderId="0" xfId="55" applyFont="1" applyFill="1" applyAlignment="1" applyProtection="1">
      <alignment horizontal="left" vertical="center"/>
      <protection/>
    </xf>
    <xf numFmtId="0" fontId="6" fillId="38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49" fontId="74" fillId="38" borderId="14" xfId="55" applyNumberFormat="1" applyFont="1" applyFill="1" applyBorder="1" applyAlignment="1" applyProtection="1">
      <alignment horizontal="center" vertical="center"/>
      <protection/>
    </xf>
    <xf numFmtId="0" fontId="9" fillId="33" borderId="0" xfId="55" applyFont="1" applyFill="1" applyAlignment="1" applyProtection="1" quotePrefix="1">
      <alignment vertical="center"/>
      <protection/>
    </xf>
    <xf numFmtId="0" fontId="75" fillId="33" borderId="0" xfId="0" applyFont="1" applyFill="1" applyBorder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/>
      <protection/>
    </xf>
    <xf numFmtId="0" fontId="76" fillId="32" borderId="14" xfId="55" applyNumberFormat="1" applyFont="1" applyFill="1" applyBorder="1" applyAlignment="1" applyProtection="1">
      <alignment horizontal="center" vertical="center"/>
      <protection/>
    </xf>
    <xf numFmtId="0" fontId="76" fillId="32" borderId="14" xfId="55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10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 horizontal="right"/>
      <protection/>
    </xf>
    <xf numFmtId="171" fontId="3" fillId="33" borderId="16" xfId="0" applyNumberFormat="1" applyFont="1" applyFill="1" applyBorder="1" applyAlignment="1" applyProtection="1">
      <alignment/>
      <protection/>
    </xf>
    <xf numFmtId="171" fontId="3" fillId="33" borderId="17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 horizontal="left"/>
      <protection/>
    </xf>
    <xf numFmtId="0" fontId="10" fillId="33" borderId="0" xfId="0" applyFont="1" applyFill="1" applyAlignment="1" applyProtection="1">
      <alignment/>
      <protection/>
    </xf>
    <xf numFmtId="0" fontId="3" fillId="33" borderId="18" xfId="0" applyFont="1" applyFill="1" applyBorder="1" applyAlignment="1" applyProtection="1" quotePrefix="1">
      <alignment horizontal="center"/>
      <protection/>
    </xf>
    <xf numFmtId="0" fontId="3" fillId="33" borderId="19" xfId="0" applyFont="1" applyFill="1" applyBorder="1" applyAlignment="1" applyProtection="1" quotePrefix="1">
      <alignment horizontal="center"/>
      <protection/>
    </xf>
    <xf numFmtId="0" fontId="13" fillId="38" borderId="20" xfId="0" applyFont="1" applyFill="1" applyBorder="1" applyAlignment="1" applyProtection="1">
      <alignment horizontal="left" vertical="center"/>
      <protection/>
    </xf>
    <xf numFmtId="0" fontId="13" fillId="38" borderId="21" xfId="55" applyFont="1" applyFill="1" applyBorder="1" applyAlignment="1" applyProtection="1">
      <alignment horizontal="left" vertical="center"/>
      <protection/>
    </xf>
    <xf numFmtId="0" fontId="13" fillId="38" borderId="21" xfId="0" applyFont="1" applyFill="1" applyBorder="1" applyAlignment="1" applyProtection="1">
      <alignment horizontal="left" vertical="center"/>
      <protection/>
    </xf>
    <xf numFmtId="0" fontId="13" fillId="38" borderId="22" xfId="55" applyFont="1" applyFill="1" applyBorder="1" applyAlignment="1" applyProtection="1">
      <alignment horizontal="left" vertical="center"/>
      <protection/>
    </xf>
    <xf numFmtId="171" fontId="3" fillId="0" borderId="23" xfId="0" applyNumberFormat="1" applyFont="1" applyFill="1" applyBorder="1" applyAlignment="1" applyProtection="1">
      <alignment horizontal="center" vertical="center" wrapText="1"/>
      <protection/>
    </xf>
    <xf numFmtId="171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8" borderId="24" xfId="55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5" fillId="33" borderId="23" xfId="0" applyFont="1" applyFill="1" applyBorder="1" applyAlignment="1" applyProtection="1" quotePrefix="1">
      <alignment horizontal="center" vertical="top"/>
      <protection/>
    </xf>
    <xf numFmtId="0" fontId="3" fillId="33" borderId="23" xfId="0" applyFont="1" applyFill="1" applyBorder="1" applyAlignment="1" applyProtection="1" quotePrefix="1">
      <alignment horizontal="center"/>
      <protection/>
    </xf>
    <xf numFmtId="0" fontId="13" fillId="32" borderId="25" xfId="0" applyFont="1" applyFill="1" applyBorder="1" applyAlignment="1" applyProtection="1">
      <alignment horizontal="center" vertical="center" wrapText="1"/>
      <protection/>
    </xf>
    <xf numFmtId="0" fontId="13" fillId="32" borderId="14" xfId="0" applyFont="1" applyFill="1" applyBorder="1" applyAlignment="1" applyProtection="1">
      <alignment horizontal="center" vertical="center" wrapText="1"/>
      <protection/>
    </xf>
    <xf numFmtId="0" fontId="13" fillId="32" borderId="2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6" fillId="38" borderId="27" xfId="55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28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30" xfId="0" applyFont="1" applyFill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6" fillId="33" borderId="31" xfId="0" applyFont="1" applyFill="1" applyBorder="1" applyAlignment="1" applyProtection="1">
      <alignment horizontal="left"/>
      <protection/>
    </xf>
    <xf numFmtId="0" fontId="10" fillId="33" borderId="32" xfId="0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 quotePrefix="1">
      <alignment horizontal="center"/>
      <protection/>
    </xf>
    <xf numFmtId="0" fontId="13" fillId="33" borderId="33" xfId="0" applyFont="1" applyFill="1" applyBorder="1" applyAlignment="1" applyProtection="1" quotePrefix="1">
      <alignment horizontal="center"/>
      <protection/>
    </xf>
    <xf numFmtId="0" fontId="13" fillId="33" borderId="14" xfId="0" applyFont="1" applyFill="1" applyBorder="1" applyAlignment="1" applyProtection="1" quotePrefix="1">
      <alignment horizontal="center"/>
      <protection/>
    </xf>
    <xf numFmtId="0" fontId="13" fillId="33" borderId="26" xfId="0" applyFont="1" applyFill="1" applyBorder="1" applyAlignment="1" applyProtection="1" quotePrefix="1">
      <alignment horizontal="center"/>
      <protection/>
    </xf>
    <xf numFmtId="0" fontId="4" fillId="0" borderId="34" xfId="0" applyFont="1" applyBorder="1" applyAlignment="1" applyProtection="1" quotePrefix="1">
      <alignment horizontal="center"/>
      <protection/>
    </xf>
    <xf numFmtId="0" fontId="2" fillId="33" borderId="19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 quotePrefix="1">
      <alignment horizontal="left"/>
      <protection/>
    </xf>
    <xf numFmtId="0" fontId="10" fillId="33" borderId="18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/>
    </xf>
    <xf numFmtId="0" fontId="3" fillId="33" borderId="35" xfId="0" applyFont="1" applyFill="1" applyBorder="1" applyAlignment="1" applyProtection="1">
      <alignment/>
      <protection/>
    </xf>
    <xf numFmtId="0" fontId="3" fillId="33" borderId="27" xfId="0" applyFont="1" applyFill="1" applyBorder="1" applyAlignment="1" applyProtection="1">
      <alignment/>
      <protection/>
    </xf>
    <xf numFmtId="0" fontId="3" fillId="33" borderId="36" xfId="0" applyFont="1" applyFill="1" applyBorder="1" applyAlignment="1" applyProtection="1">
      <alignment/>
      <protection/>
    </xf>
    <xf numFmtId="0" fontId="3" fillId="0" borderId="37" xfId="0" applyFont="1" applyBorder="1" applyAlignment="1" applyProtection="1">
      <alignment/>
      <protection/>
    </xf>
    <xf numFmtId="0" fontId="3" fillId="33" borderId="19" xfId="0" applyFont="1" applyFill="1" applyBorder="1" applyAlignment="1" applyProtection="1">
      <alignment/>
      <protection/>
    </xf>
    <xf numFmtId="0" fontId="6" fillId="33" borderId="27" xfId="0" applyFont="1" applyFill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5" fillId="38" borderId="38" xfId="0" applyFont="1" applyFill="1" applyBorder="1" applyAlignment="1" applyProtection="1">
      <alignment horizontal="left"/>
      <protection/>
    </xf>
    <xf numFmtId="0" fontId="10" fillId="38" borderId="38" xfId="0" applyFont="1" applyFill="1" applyBorder="1" applyAlignment="1" applyProtection="1">
      <alignment horizontal="left"/>
      <protection/>
    </xf>
    <xf numFmtId="0" fontId="3" fillId="38" borderId="38" xfId="0" applyFont="1" applyFill="1" applyBorder="1" applyAlignment="1" applyProtection="1" quotePrefix="1">
      <alignment horizontal="left"/>
      <protection/>
    </xf>
    <xf numFmtId="3" fontId="3" fillId="38" borderId="38" xfId="0" applyNumberFormat="1" applyFont="1" applyFill="1" applyBorder="1" applyAlignment="1" applyProtection="1">
      <alignment/>
      <protection/>
    </xf>
    <xf numFmtId="3" fontId="10" fillId="38" borderId="39" xfId="0" applyNumberFormat="1" applyFont="1" applyFill="1" applyBorder="1" applyAlignment="1" applyProtection="1">
      <alignment/>
      <protection/>
    </xf>
    <xf numFmtId="3" fontId="10" fillId="38" borderId="40" xfId="0" applyNumberFormat="1" applyFont="1" applyFill="1" applyBorder="1" applyAlignment="1" applyProtection="1">
      <alignment/>
      <protection/>
    </xf>
    <xf numFmtId="3" fontId="10" fillId="38" borderId="41" xfId="0" applyNumberFormat="1" applyFont="1" applyFill="1" applyBorder="1" applyAlignment="1" applyProtection="1">
      <alignment/>
      <protection/>
    </xf>
    <xf numFmtId="1" fontId="3" fillId="0" borderId="34" xfId="0" applyNumberFormat="1" applyFont="1" applyBorder="1" applyAlignment="1" applyProtection="1">
      <alignment/>
      <protection/>
    </xf>
    <xf numFmtId="4" fontId="3" fillId="33" borderId="19" xfId="0" applyNumberFormat="1" applyFont="1" applyFill="1" applyBorder="1" applyAlignment="1" applyProtection="1">
      <alignment/>
      <protection/>
    </xf>
    <xf numFmtId="3" fontId="6" fillId="38" borderId="40" xfId="0" applyNumberFormat="1" applyFont="1" applyFill="1" applyBorder="1" applyAlignment="1" applyProtection="1">
      <alignment horizontal="center"/>
      <protection/>
    </xf>
    <xf numFmtId="171" fontId="10" fillId="0" borderId="42" xfId="0" applyNumberFormat="1" applyFont="1" applyBorder="1" applyAlignment="1" applyProtection="1">
      <alignment/>
      <protection/>
    </xf>
    <xf numFmtId="0" fontId="10" fillId="33" borderId="43" xfId="0" applyFont="1" applyFill="1" applyBorder="1" applyAlignment="1" applyProtection="1">
      <alignment horizontal="left"/>
      <protection/>
    </xf>
    <xf numFmtId="3" fontId="10" fillId="33" borderId="43" xfId="0" applyNumberFormat="1" applyFont="1" applyFill="1" applyBorder="1" applyAlignment="1" applyProtection="1">
      <alignment/>
      <protection/>
    </xf>
    <xf numFmtId="3" fontId="10" fillId="33" borderId="44" xfId="0" applyNumberFormat="1" applyFont="1" applyFill="1" applyBorder="1" applyAlignment="1" applyProtection="1">
      <alignment/>
      <protection/>
    </xf>
    <xf numFmtId="3" fontId="10" fillId="33" borderId="45" xfId="0" applyNumberFormat="1" applyFont="1" applyFill="1" applyBorder="1" applyAlignment="1" applyProtection="1">
      <alignment/>
      <protection/>
    </xf>
    <xf numFmtId="3" fontId="10" fillId="33" borderId="46" xfId="0" applyNumberFormat="1" applyFont="1" applyFill="1" applyBorder="1" applyAlignment="1" applyProtection="1">
      <alignment/>
      <protection/>
    </xf>
    <xf numFmtId="1" fontId="3" fillId="0" borderId="47" xfId="0" applyNumberFormat="1" applyFont="1" applyBorder="1" applyAlignment="1" applyProtection="1">
      <alignment/>
      <protection/>
    </xf>
    <xf numFmtId="1" fontId="3" fillId="33" borderId="19" xfId="0" applyNumberFormat="1" applyFont="1" applyFill="1" applyBorder="1" applyAlignment="1" applyProtection="1">
      <alignment horizontal="right"/>
      <protection/>
    </xf>
    <xf numFmtId="3" fontId="14" fillId="33" borderId="45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Border="1" applyAlignment="1" applyProtection="1">
      <alignment/>
      <protection/>
    </xf>
    <xf numFmtId="0" fontId="10" fillId="33" borderId="48" xfId="0" applyFont="1" applyFill="1" applyBorder="1" applyAlignment="1" applyProtection="1">
      <alignment horizontal="left"/>
      <protection/>
    </xf>
    <xf numFmtId="3" fontId="10" fillId="33" borderId="48" xfId="0" applyNumberFormat="1" applyFont="1" applyFill="1" applyBorder="1" applyAlignment="1" applyProtection="1">
      <alignment/>
      <protection/>
    </xf>
    <xf numFmtId="3" fontId="10" fillId="33" borderId="49" xfId="0" applyNumberFormat="1" applyFont="1" applyFill="1" applyBorder="1" applyAlignment="1" applyProtection="1">
      <alignment/>
      <protection/>
    </xf>
    <xf numFmtId="3" fontId="10" fillId="33" borderId="50" xfId="0" applyNumberFormat="1" applyFont="1" applyFill="1" applyBorder="1" applyAlignment="1" applyProtection="1">
      <alignment/>
      <protection/>
    </xf>
    <xf numFmtId="3" fontId="10" fillId="33" borderId="51" xfId="0" applyNumberFormat="1" applyFont="1" applyFill="1" applyBorder="1" applyAlignment="1" applyProtection="1">
      <alignment/>
      <protection/>
    </xf>
    <xf numFmtId="1" fontId="3" fillId="0" borderId="52" xfId="0" applyNumberFormat="1" applyFont="1" applyBorder="1" applyAlignment="1" applyProtection="1">
      <alignment/>
      <protection/>
    </xf>
    <xf numFmtId="3" fontId="14" fillId="33" borderId="50" xfId="0" applyNumberFormat="1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 horizontal="left"/>
      <protection/>
    </xf>
    <xf numFmtId="3" fontId="10" fillId="33" borderId="32" xfId="0" applyNumberFormat="1" applyFont="1" applyFill="1" applyBorder="1" applyAlignment="1" applyProtection="1">
      <alignment/>
      <protection/>
    </xf>
    <xf numFmtId="3" fontId="10" fillId="33" borderId="33" xfId="0" applyNumberFormat="1" applyFont="1" applyFill="1" applyBorder="1" applyAlignment="1" applyProtection="1">
      <alignment/>
      <protection/>
    </xf>
    <xf numFmtId="3" fontId="10" fillId="33" borderId="14" xfId="0" applyNumberFormat="1" applyFont="1" applyFill="1" applyBorder="1" applyAlignment="1" applyProtection="1">
      <alignment/>
      <protection/>
    </xf>
    <xf numFmtId="3" fontId="10" fillId="33" borderId="26" xfId="0" applyNumberFormat="1" applyFont="1" applyFill="1" applyBorder="1" applyAlignment="1" applyProtection="1">
      <alignment/>
      <protection/>
    </xf>
    <xf numFmtId="3" fontId="14" fillId="33" borderId="14" xfId="0" applyNumberFormat="1" applyFont="1" applyFill="1" applyBorder="1" applyAlignment="1" applyProtection="1">
      <alignment horizontal="center"/>
      <protection/>
    </xf>
    <xf numFmtId="0" fontId="10" fillId="33" borderId="23" xfId="0" applyFont="1" applyFill="1" applyBorder="1" applyAlignment="1" applyProtection="1">
      <alignment horizontal="left"/>
      <protection/>
    </xf>
    <xf numFmtId="3" fontId="10" fillId="33" borderId="23" xfId="0" applyNumberFormat="1" applyFont="1" applyFill="1" applyBorder="1" applyAlignment="1" applyProtection="1">
      <alignment/>
      <protection/>
    </xf>
    <xf numFmtId="3" fontId="10" fillId="33" borderId="53" xfId="0" applyNumberFormat="1" applyFont="1" applyFill="1" applyBorder="1" applyAlignment="1" applyProtection="1">
      <alignment/>
      <protection/>
    </xf>
    <xf numFmtId="3" fontId="10" fillId="33" borderId="31" xfId="0" applyNumberFormat="1" applyFont="1" applyFill="1" applyBorder="1" applyAlignment="1" applyProtection="1">
      <alignment/>
      <protection/>
    </xf>
    <xf numFmtId="3" fontId="10" fillId="33" borderId="54" xfId="0" applyNumberFormat="1" applyFont="1" applyFill="1" applyBorder="1" applyAlignment="1" applyProtection="1">
      <alignment/>
      <protection/>
    </xf>
    <xf numFmtId="3" fontId="14" fillId="33" borderId="31" xfId="0" applyNumberFormat="1" applyFont="1" applyFill="1" applyBorder="1" applyAlignment="1" applyProtection="1">
      <alignment horizontal="center"/>
      <protection/>
    </xf>
    <xf numFmtId="0" fontId="10" fillId="32" borderId="55" xfId="0" applyFont="1" applyFill="1" applyBorder="1" applyAlignment="1" applyProtection="1">
      <alignment horizontal="left"/>
      <protection/>
    </xf>
    <xf numFmtId="1" fontId="3" fillId="32" borderId="55" xfId="0" applyNumberFormat="1" applyFont="1" applyFill="1" applyBorder="1" applyAlignment="1" applyProtection="1">
      <alignment/>
      <protection/>
    </xf>
    <xf numFmtId="3" fontId="14" fillId="32" borderId="55" xfId="0" applyNumberFormat="1" applyFont="1" applyFill="1" applyBorder="1" applyAlignment="1" applyProtection="1">
      <alignment/>
      <protection/>
    </xf>
    <xf numFmtId="3" fontId="14" fillId="32" borderId="56" xfId="0" applyNumberFormat="1" applyFont="1" applyFill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/>
      <protection/>
    </xf>
    <xf numFmtId="3" fontId="14" fillId="32" borderId="58" xfId="0" applyNumberFormat="1" applyFont="1" applyFill="1" applyBorder="1" applyAlignment="1" applyProtection="1">
      <alignment/>
      <protection/>
    </xf>
    <xf numFmtId="1" fontId="3" fillId="0" borderId="23" xfId="0" applyNumberFormat="1" applyFont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 horizontal="center"/>
      <protection/>
    </xf>
    <xf numFmtId="0" fontId="10" fillId="32" borderId="59" xfId="0" applyFont="1" applyFill="1" applyBorder="1" applyAlignment="1" applyProtection="1">
      <alignment horizontal="left"/>
      <protection/>
    </xf>
    <xf numFmtId="1" fontId="3" fillId="32" borderId="59" xfId="0" applyNumberFormat="1" applyFont="1" applyFill="1" applyBorder="1" applyAlignment="1" applyProtection="1">
      <alignment/>
      <protection/>
    </xf>
    <xf numFmtId="3" fontId="14" fillId="32" borderId="59" xfId="0" applyNumberFormat="1" applyFont="1" applyFill="1" applyBorder="1" applyAlignment="1" applyProtection="1">
      <alignment/>
      <protection/>
    </xf>
    <xf numFmtId="3" fontId="14" fillId="32" borderId="60" xfId="0" applyNumberFormat="1" applyFont="1" applyFill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/>
      <protection/>
    </xf>
    <xf numFmtId="3" fontId="14" fillId="32" borderId="62" xfId="0" applyNumberFormat="1" applyFont="1" applyFill="1" applyBorder="1" applyAlignment="1" applyProtection="1">
      <alignment/>
      <protection/>
    </xf>
    <xf numFmtId="1" fontId="3" fillId="0" borderId="32" xfId="0" applyNumberFormat="1" applyFont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 horizontal="center"/>
      <protection/>
    </xf>
    <xf numFmtId="0" fontId="10" fillId="32" borderId="63" xfId="0" applyFont="1" applyFill="1" applyBorder="1" applyAlignment="1" applyProtection="1">
      <alignment horizontal="left"/>
      <protection/>
    </xf>
    <xf numFmtId="1" fontId="3" fillId="32" borderId="64" xfId="0" applyNumberFormat="1" applyFont="1" applyFill="1" applyBorder="1" applyAlignment="1" applyProtection="1">
      <alignment/>
      <protection/>
    </xf>
    <xf numFmtId="3" fontId="14" fillId="32" borderId="64" xfId="0" applyNumberFormat="1" applyFont="1" applyFill="1" applyBorder="1" applyAlignment="1" applyProtection="1">
      <alignment/>
      <protection/>
    </xf>
    <xf numFmtId="3" fontId="14" fillId="32" borderId="65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/>
      <protection/>
    </xf>
    <xf numFmtId="3" fontId="14" fillId="32" borderId="67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 horizontal="center"/>
      <protection/>
    </xf>
    <xf numFmtId="0" fontId="10" fillId="33" borderId="68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>
      <alignment/>
      <protection/>
    </xf>
    <xf numFmtId="3" fontId="10" fillId="33" borderId="56" xfId="0" applyNumberFormat="1" applyFont="1" applyFill="1" applyBorder="1" applyAlignment="1" applyProtection="1">
      <alignment/>
      <protection/>
    </xf>
    <xf numFmtId="3" fontId="10" fillId="33" borderId="57" xfId="0" applyNumberFormat="1" applyFont="1" applyFill="1" applyBorder="1" applyAlignment="1" applyProtection="1">
      <alignment/>
      <protection/>
    </xf>
    <xf numFmtId="3" fontId="10" fillId="33" borderId="58" xfId="0" applyNumberFormat="1" applyFont="1" applyFill="1" applyBorder="1" applyAlignment="1" applyProtection="1">
      <alignment/>
      <protection/>
    </xf>
    <xf numFmtId="3" fontId="14" fillId="33" borderId="57" xfId="0" applyNumberFormat="1" applyFont="1" applyFill="1" applyBorder="1" applyAlignment="1" applyProtection="1">
      <alignment horizontal="center"/>
      <protection/>
    </xf>
    <xf numFmtId="0" fontId="10" fillId="33" borderId="69" xfId="0" applyFont="1" applyFill="1" applyBorder="1" applyAlignment="1" applyProtection="1">
      <alignment horizontal="left"/>
      <protection/>
    </xf>
    <xf numFmtId="3" fontId="10" fillId="33" borderId="59" xfId="0" applyNumberFormat="1" applyFont="1" applyFill="1" applyBorder="1" applyAlignment="1" applyProtection="1">
      <alignment/>
      <protection/>
    </xf>
    <xf numFmtId="3" fontId="10" fillId="33" borderId="60" xfId="0" applyNumberFormat="1" applyFont="1" applyFill="1" applyBorder="1" applyAlignment="1" applyProtection="1">
      <alignment/>
      <protection/>
    </xf>
    <xf numFmtId="3" fontId="10" fillId="33" borderId="61" xfId="0" applyNumberFormat="1" applyFont="1" applyFill="1" applyBorder="1" applyAlignment="1" applyProtection="1">
      <alignment/>
      <protection/>
    </xf>
    <xf numFmtId="3" fontId="10" fillId="33" borderId="62" xfId="0" applyNumberFormat="1" applyFont="1" applyFill="1" applyBorder="1" applyAlignment="1" applyProtection="1">
      <alignment/>
      <protection/>
    </xf>
    <xf numFmtId="3" fontId="14" fillId="33" borderId="61" xfId="0" applyNumberFormat="1" applyFont="1" applyFill="1" applyBorder="1" applyAlignment="1" applyProtection="1">
      <alignment horizontal="center"/>
      <protection/>
    </xf>
    <xf numFmtId="1" fontId="3" fillId="0" borderId="70" xfId="0" applyNumberFormat="1" applyFont="1" applyBorder="1" applyAlignment="1" applyProtection="1">
      <alignment/>
      <protection/>
    </xf>
    <xf numFmtId="0" fontId="10" fillId="33" borderId="71" xfId="0" applyFont="1" applyFill="1" applyBorder="1" applyAlignment="1" applyProtection="1">
      <alignment horizontal="left"/>
      <protection/>
    </xf>
    <xf numFmtId="0" fontId="15" fillId="33" borderId="71" xfId="0" applyFont="1" applyFill="1" applyBorder="1" applyAlignment="1" applyProtection="1">
      <alignment horizontal="left"/>
      <protection/>
    </xf>
    <xf numFmtId="0" fontId="10" fillId="33" borderId="18" xfId="0" applyFont="1" applyFill="1" applyBorder="1" applyAlignment="1" applyProtection="1">
      <alignment horizontal="left"/>
      <protection/>
    </xf>
    <xf numFmtId="0" fontId="10" fillId="33" borderId="72" xfId="0" applyFont="1" applyFill="1" applyBorder="1" applyAlignment="1" applyProtection="1">
      <alignment horizontal="left"/>
      <protection/>
    </xf>
    <xf numFmtId="3" fontId="10" fillId="33" borderId="70" xfId="0" applyNumberFormat="1" applyFont="1" applyFill="1" applyBorder="1" applyAlignment="1" applyProtection="1">
      <alignment/>
      <protection/>
    </xf>
    <xf numFmtId="3" fontId="10" fillId="33" borderId="28" xfId="0" applyNumberFormat="1" applyFont="1" applyFill="1" applyBorder="1" applyAlignment="1" applyProtection="1">
      <alignment/>
      <protection/>
    </xf>
    <xf numFmtId="3" fontId="10" fillId="33" borderId="29" xfId="0" applyNumberFormat="1" applyFont="1" applyFill="1" applyBorder="1" applyAlignment="1" applyProtection="1">
      <alignment/>
      <protection/>
    </xf>
    <xf numFmtId="3" fontId="10" fillId="33" borderId="30" xfId="0" applyNumberFormat="1" applyFont="1" applyFill="1" applyBorder="1" applyAlignment="1" applyProtection="1">
      <alignment/>
      <protection/>
    </xf>
    <xf numFmtId="3" fontId="14" fillId="33" borderId="29" xfId="0" applyNumberFormat="1" applyFont="1" applyFill="1" applyBorder="1" applyAlignment="1" applyProtection="1">
      <alignment horizontal="center"/>
      <protection/>
    </xf>
    <xf numFmtId="0" fontId="10" fillId="33" borderId="47" xfId="0" applyFont="1" applyFill="1" applyBorder="1" applyAlignment="1" applyProtection="1">
      <alignment horizontal="left"/>
      <protection/>
    </xf>
    <xf numFmtId="3" fontId="10" fillId="33" borderId="47" xfId="0" applyNumberFormat="1" applyFont="1" applyFill="1" applyBorder="1" applyAlignment="1" applyProtection="1">
      <alignment/>
      <protection/>
    </xf>
    <xf numFmtId="3" fontId="10" fillId="33" borderId="73" xfId="0" applyNumberFormat="1" applyFont="1" applyFill="1" applyBorder="1" applyAlignment="1" applyProtection="1">
      <alignment/>
      <protection/>
    </xf>
    <xf numFmtId="3" fontId="10" fillId="33" borderId="24" xfId="0" applyNumberFormat="1" applyFont="1" applyFill="1" applyBorder="1" applyAlignment="1" applyProtection="1">
      <alignment/>
      <protection/>
    </xf>
    <xf numFmtId="3" fontId="10" fillId="33" borderId="74" xfId="0" applyNumberFormat="1" applyFont="1" applyFill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3" fontId="14" fillId="33" borderId="24" xfId="0" applyNumberFormat="1" applyFont="1" applyFill="1" applyBorder="1" applyAlignment="1" applyProtection="1">
      <alignment horizontal="center"/>
      <protection/>
    </xf>
    <xf numFmtId="0" fontId="10" fillId="33" borderId="55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 quotePrefix="1">
      <alignment/>
      <protection/>
    </xf>
    <xf numFmtId="3" fontId="10" fillId="33" borderId="56" xfId="0" applyNumberFormat="1" applyFont="1" applyFill="1" applyBorder="1" applyAlignment="1" applyProtection="1" quotePrefix="1">
      <alignment/>
      <protection/>
    </xf>
    <xf numFmtId="3" fontId="10" fillId="33" borderId="57" xfId="0" applyNumberFormat="1" applyFont="1" applyFill="1" applyBorder="1" applyAlignment="1" applyProtection="1" quotePrefix="1">
      <alignment/>
      <protection/>
    </xf>
    <xf numFmtId="3" fontId="10" fillId="33" borderId="58" xfId="0" applyNumberFormat="1" applyFont="1" applyFill="1" applyBorder="1" applyAlignment="1" applyProtection="1" quotePrefix="1">
      <alignment/>
      <protection/>
    </xf>
    <xf numFmtId="1" fontId="10" fillId="0" borderId="75" xfId="0" applyNumberFormat="1" applyFont="1" applyBorder="1" applyAlignment="1" applyProtection="1" quotePrefix="1">
      <alignment/>
      <protection/>
    </xf>
    <xf numFmtId="1" fontId="10" fillId="33" borderId="19" xfId="0" applyNumberFormat="1" applyFont="1" applyFill="1" applyBorder="1" applyAlignment="1" applyProtection="1" quotePrefix="1">
      <alignment horizontal="right"/>
      <protection/>
    </xf>
    <xf numFmtId="3" fontId="14" fillId="33" borderId="57" xfId="0" applyNumberFormat="1" applyFont="1" applyFill="1" applyBorder="1" applyAlignment="1" applyProtection="1" quotePrefix="1">
      <alignment horizontal="center"/>
      <protection/>
    </xf>
    <xf numFmtId="0" fontId="10" fillId="33" borderId="64" xfId="0" applyFont="1" applyFill="1" applyBorder="1" applyAlignment="1" applyProtection="1">
      <alignment horizontal="left"/>
      <protection/>
    </xf>
    <xf numFmtId="3" fontId="10" fillId="33" borderId="64" xfId="0" applyNumberFormat="1" applyFont="1" applyFill="1" applyBorder="1" applyAlignment="1" applyProtection="1" quotePrefix="1">
      <alignment/>
      <protection/>
    </xf>
    <xf numFmtId="3" fontId="10" fillId="33" borderId="65" xfId="0" applyNumberFormat="1" applyFont="1" applyFill="1" applyBorder="1" applyAlignment="1" applyProtection="1" quotePrefix="1">
      <alignment/>
      <protection/>
    </xf>
    <xf numFmtId="3" fontId="10" fillId="33" borderId="66" xfId="0" applyNumberFormat="1" applyFont="1" applyFill="1" applyBorder="1" applyAlignment="1" applyProtection="1" quotePrefix="1">
      <alignment/>
      <protection/>
    </xf>
    <xf numFmtId="3" fontId="10" fillId="33" borderId="67" xfId="0" applyNumberFormat="1" applyFont="1" applyFill="1" applyBorder="1" applyAlignment="1" applyProtection="1" quotePrefix="1">
      <alignment/>
      <protection/>
    </xf>
    <xf numFmtId="1" fontId="10" fillId="0" borderId="18" xfId="0" applyNumberFormat="1" applyFont="1" applyBorder="1" applyAlignment="1" applyProtection="1" quotePrefix="1">
      <alignment/>
      <protection/>
    </xf>
    <xf numFmtId="3" fontId="14" fillId="33" borderId="66" xfId="0" applyNumberFormat="1" applyFont="1" applyFill="1" applyBorder="1" applyAlignment="1" applyProtection="1" quotePrefix="1">
      <alignment horizontal="center"/>
      <protection/>
    </xf>
    <xf numFmtId="171" fontId="10" fillId="33" borderId="0" xfId="0" applyNumberFormat="1" applyFont="1" applyFill="1" applyBorder="1" applyAlignment="1" applyProtection="1">
      <alignment/>
      <protection/>
    </xf>
    <xf numFmtId="0" fontId="5" fillId="39" borderId="38" xfId="0" applyFont="1" applyFill="1" applyBorder="1" applyAlignment="1" applyProtection="1" quotePrefix="1">
      <alignment horizontal="left"/>
      <protection/>
    </xf>
    <xf numFmtId="0" fontId="3" fillId="39" borderId="38" xfId="0" applyFont="1" applyFill="1" applyBorder="1" applyAlignment="1" applyProtection="1">
      <alignment horizontal="left"/>
      <protection/>
    </xf>
    <xf numFmtId="0" fontId="3" fillId="39" borderId="38" xfId="0" applyFont="1" applyFill="1" applyBorder="1" applyAlignment="1" applyProtection="1" quotePrefix="1">
      <alignment horizontal="left"/>
      <protection/>
    </xf>
    <xf numFmtId="3" fontId="3" fillId="39" borderId="38" xfId="0" applyNumberFormat="1" applyFont="1" applyFill="1" applyBorder="1" applyAlignment="1" applyProtection="1">
      <alignment/>
      <protection/>
    </xf>
    <xf numFmtId="3" fontId="3" fillId="39" borderId="39" xfId="0" applyNumberFormat="1" applyFont="1" applyFill="1" applyBorder="1" applyAlignment="1" applyProtection="1">
      <alignment/>
      <protection/>
    </xf>
    <xf numFmtId="3" fontId="3" fillId="39" borderId="40" xfId="0" applyNumberFormat="1" applyFont="1" applyFill="1" applyBorder="1" applyAlignment="1" applyProtection="1">
      <alignment/>
      <protection/>
    </xf>
    <xf numFmtId="3" fontId="3" fillId="39" borderId="41" xfId="0" applyNumberFormat="1" applyFont="1" applyFill="1" applyBorder="1" applyAlignment="1" applyProtection="1">
      <alignment/>
      <protection/>
    </xf>
    <xf numFmtId="1" fontId="3" fillId="0" borderId="76" xfId="0" applyNumberFormat="1" applyFont="1" applyBorder="1" applyAlignment="1" applyProtection="1">
      <alignment/>
      <protection/>
    </xf>
    <xf numFmtId="3" fontId="6" fillId="39" borderId="40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Alignment="1" applyProtection="1">
      <alignment/>
      <protection/>
    </xf>
    <xf numFmtId="171" fontId="10" fillId="33" borderId="0" xfId="0" applyNumberFormat="1" applyFont="1" applyFill="1" applyAlignment="1" applyProtection="1">
      <alignment/>
      <protection/>
    </xf>
    <xf numFmtId="171" fontId="10" fillId="34" borderId="0" xfId="0" applyNumberFormat="1" applyFont="1" applyFill="1" applyBorder="1" applyAlignment="1" applyProtection="1">
      <alignment/>
      <protection/>
    </xf>
    <xf numFmtId="171" fontId="3" fillId="34" borderId="0" xfId="0" applyNumberFormat="1" applyFont="1" applyFill="1" applyBorder="1" applyAlignment="1" applyProtection="1">
      <alignment/>
      <protection/>
    </xf>
    <xf numFmtId="0" fontId="10" fillId="33" borderId="77" xfId="0" applyFont="1" applyFill="1" applyBorder="1" applyAlignment="1" applyProtection="1" quotePrefix="1">
      <alignment horizontal="left"/>
      <protection/>
    </xf>
    <xf numFmtId="0" fontId="10" fillId="33" borderId="77" xfId="0" applyFont="1" applyFill="1" applyBorder="1" applyAlignment="1" applyProtection="1">
      <alignment horizontal="left"/>
      <protection/>
    </xf>
    <xf numFmtId="3" fontId="10" fillId="33" borderId="77" xfId="0" applyNumberFormat="1" applyFont="1" applyFill="1" applyBorder="1" applyAlignment="1" applyProtection="1">
      <alignment/>
      <protection/>
    </xf>
    <xf numFmtId="3" fontId="10" fillId="33" borderId="78" xfId="0" applyNumberFormat="1" applyFont="1" applyFill="1" applyBorder="1" applyAlignment="1" applyProtection="1">
      <alignment/>
      <protection/>
    </xf>
    <xf numFmtId="3" fontId="10" fillId="33" borderId="79" xfId="0" applyNumberFormat="1" applyFont="1" applyFill="1" applyBorder="1" applyAlignment="1" applyProtection="1">
      <alignment/>
      <protection/>
    </xf>
    <xf numFmtId="3" fontId="10" fillId="33" borderId="8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>
      <alignment horizontal="right"/>
      <protection/>
    </xf>
    <xf numFmtId="0" fontId="10" fillId="36" borderId="81" xfId="0" applyFont="1" applyFill="1" applyBorder="1" applyAlignment="1" applyProtection="1">
      <alignment horizontal="left"/>
      <protection/>
    </xf>
    <xf numFmtId="0" fontId="10" fillId="33" borderId="82" xfId="0" applyFont="1" applyFill="1" applyBorder="1" applyAlignment="1" applyProtection="1">
      <alignment horizontal="left"/>
      <protection/>
    </xf>
    <xf numFmtId="0" fontId="10" fillId="33" borderId="83" xfId="0" applyFont="1" applyFill="1" applyBorder="1" applyAlignment="1" applyProtection="1" quotePrefix="1">
      <alignment horizontal="left"/>
      <protection/>
    </xf>
    <xf numFmtId="3" fontId="77" fillId="36" borderId="84" xfId="55" applyNumberFormat="1" applyFont="1" applyFill="1" applyBorder="1" applyAlignment="1" applyProtection="1">
      <alignment horizontal="right" vertical="center"/>
      <protection/>
    </xf>
    <xf numFmtId="3" fontId="77" fillId="36" borderId="85" xfId="55" applyNumberFormat="1" applyFont="1" applyFill="1" applyBorder="1" applyAlignment="1" applyProtection="1">
      <alignment horizontal="right" vertical="center"/>
      <protection/>
    </xf>
    <xf numFmtId="3" fontId="77" fillId="36" borderId="82" xfId="55" applyNumberFormat="1" applyFont="1" applyFill="1" applyBorder="1" applyAlignment="1" applyProtection="1">
      <alignment horizontal="right" vertical="center"/>
      <protection/>
    </xf>
    <xf numFmtId="3" fontId="77" fillId="36" borderId="86" xfId="55" applyNumberFormat="1" applyFont="1" applyFill="1" applyBorder="1" applyAlignment="1" applyProtection="1">
      <alignment horizontal="right" vertical="center"/>
      <protection/>
    </xf>
    <xf numFmtId="3" fontId="14" fillId="33" borderId="87" xfId="0" applyNumberFormat="1" applyFont="1" applyFill="1" applyBorder="1" applyAlignment="1" applyProtection="1">
      <alignment horizontal="center"/>
      <protection/>
    </xf>
    <xf numFmtId="0" fontId="10" fillId="36" borderId="88" xfId="0" applyFont="1" applyFill="1" applyBorder="1" applyAlignment="1" applyProtection="1">
      <alignment horizontal="left"/>
      <protection/>
    </xf>
    <xf numFmtId="0" fontId="10" fillId="33" borderId="89" xfId="0" applyFont="1" applyFill="1" applyBorder="1" applyAlignment="1" applyProtection="1">
      <alignment horizontal="left"/>
      <protection/>
    </xf>
    <xf numFmtId="0" fontId="10" fillId="33" borderId="90" xfId="0" applyFont="1" applyFill="1" applyBorder="1" applyAlignment="1" applyProtection="1" quotePrefix="1">
      <alignment horizontal="left"/>
      <protection/>
    </xf>
    <xf numFmtId="3" fontId="77" fillId="36" borderId="91" xfId="55" applyNumberFormat="1" applyFont="1" applyFill="1" applyBorder="1" applyAlignment="1" applyProtection="1">
      <alignment horizontal="right" vertical="center"/>
      <protection/>
    </xf>
    <xf numFmtId="3" fontId="77" fillId="36" borderId="92" xfId="55" applyNumberFormat="1" applyFont="1" applyFill="1" applyBorder="1" applyAlignment="1" applyProtection="1">
      <alignment horizontal="right" vertical="center"/>
      <protection/>
    </xf>
    <xf numFmtId="3" fontId="77" fillId="36" borderId="89" xfId="55" applyNumberFormat="1" applyFont="1" applyFill="1" applyBorder="1" applyAlignment="1" applyProtection="1">
      <alignment horizontal="right" vertical="center"/>
      <protection/>
    </xf>
    <xf numFmtId="3" fontId="77" fillId="36" borderId="93" xfId="55" applyNumberFormat="1" applyFont="1" applyFill="1" applyBorder="1" applyAlignment="1" applyProtection="1">
      <alignment horizontal="right" vertical="center"/>
      <protection/>
    </xf>
    <xf numFmtId="0" fontId="10" fillId="36" borderId="94" xfId="0" applyFont="1" applyFill="1" applyBorder="1" applyAlignment="1" applyProtection="1">
      <alignment horizontal="left"/>
      <protection/>
    </xf>
    <xf numFmtId="0" fontId="10" fillId="33" borderId="95" xfId="0" applyFont="1" applyFill="1" applyBorder="1" applyAlignment="1" applyProtection="1">
      <alignment horizontal="left"/>
      <protection/>
    </xf>
    <xf numFmtId="0" fontId="10" fillId="33" borderId="96" xfId="0" applyFont="1" applyFill="1" applyBorder="1" applyAlignment="1" applyProtection="1" quotePrefix="1">
      <alignment horizontal="left"/>
      <protection/>
    </xf>
    <xf numFmtId="3" fontId="77" fillId="36" borderId="97" xfId="55" applyNumberFormat="1" applyFont="1" applyFill="1" applyBorder="1" applyAlignment="1" applyProtection="1">
      <alignment horizontal="right" vertical="center"/>
      <protection/>
    </xf>
    <xf numFmtId="3" fontId="77" fillId="36" borderId="98" xfId="55" applyNumberFormat="1" applyFont="1" applyFill="1" applyBorder="1" applyAlignment="1" applyProtection="1">
      <alignment horizontal="right" vertical="center"/>
      <protection/>
    </xf>
    <xf numFmtId="3" fontId="77" fillId="36" borderId="95" xfId="55" applyNumberFormat="1" applyFont="1" applyFill="1" applyBorder="1" applyAlignment="1" applyProtection="1">
      <alignment horizontal="right" vertical="center"/>
      <protection/>
    </xf>
    <xf numFmtId="3" fontId="77" fillId="36" borderId="99" xfId="55" applyNumberFormat="1" applyFont="1" applyFill="1" applyBorder="1" applyAlignment="1" applyProtection="1">
      <alignment horizontal="right" vertical="center"/>
      <protection/>
    </xf>
    <xf numFmtId="0" fontId="10" fillId="33" borderId="100" xfId="0" applyFont="1" applyFill="1" applyBorder="1" applyAlignment="1" applyProtection="1" quotePrefix="1">
      <alignment horizontal="left"/>
      <protection/>
    </xf>
    <xf numFmtId="0" fontId="10" fillId="33" borderId="100" xfId="0" applyFont="1" applyFill="1" applyBorder="1" applyAlignment="1" applyProtection="1">
      <alignment horizontal="left"/>
      <protection/>
    </xf>
    <xf numFmtId="3" fontId="10" fillId="33" borderId="100" xfId="0" applyNumberFormat="1" applyFont="1" applyFill="1" applyBorder="1" applyAlignment="1" applyProtection="1">
      <alignment/>
      <protection/>
    </xf>
    <xf numFmtId="3" fontId="10" fillId="33" borderId="101" xfId="0" applyNumberFormat="1" applyFont="1" applyFill="1" applyBorder="1" applyAlignment="1" applyProtection="1">
      <alignment/>
      <protection/>
    </xf>
    <xf numFmtId="3" fontId="10" fillId="33" borderId="87" xfId="0" applyNumberFormat="1" applyFont="1" applyFill="1" applyBorder="1" applyAlignment="1" applyProtection="1">
      <alignment/>
      <protection/>
    </xf>
    <xf numFmtId="3" fontId="10" fillId="33" borderId="102" xfId="0" applyNumberFormat="1" applyFont="1" applyFill="1" applyBorder="1" applyAlignment="1" applyProtection="1">
      <alignment/>
      <protection/>
    </xf>
    <xf numFmtId="0" fontId="10" fillId="33" borderId="48" xfId="0" applyFont="1" applyFill="1" applyBorder="1" applyAlignment="1" applyProtection="1" quotePrefix="1">
      <alignment horizontal="left"/>
      <protection/>
    </xf>
    <xf numFmtId="0" fontId="10" fillId="36" borderId="32" xfId="0" applyFont="1" applyFill="1" applyBorder="1" applyAlignment="1" applyProtection="1">
      <alignment horizontal="left"/>
      <protection/>
    </xf>
    <xf numFmtId="3" fontId="10" fillId="36" borderId="32" xfId="0" applyNumberFormat="1" applyFont="1" applyFill="1" applyBorder="1" applyAlignment="1" applyProtection="1">
      <alignment/>
      <protection/>
    </xf>
    <xf numFmtId="3" fontId="10" fillId="36" borderId="33" xfId="0" applyNumberFormat="1" applyFont="1" applyFill="1" applyBorder="1" applyAlignment="1" applyProtection="1">
      <alignment/>
      <protection/>
    </xf>
    <xf numFmtId="3" fontId="10" fillId="36" borderId="14" xfId="0" applyNumberFormat="1" applyFont="1" applyFill="1" applyBorder="1" applyAlignment="1" applyProtection="1">
      <alignment/>
      <protection/>
    </xf>
    <xf numFmtId="3" fontId="77" fillId="36" borderId="14" xfId="55" applyNumberFormat="1" applyFont="1" applyFill="1" applyBorder="1" applyAlignment="1" applyProtection="1">
      <alignment horizontal="right" vertical="center"/>
      <protection/>
    </xf>
    <xf numFmtId="3" fontId="10" fillId="36" borderId="26" xfId="0" applyNumberFormat="1" applyFont="1" applyFill="1" applyBorder="1" applyAlignment="1" applyProtection="1">
      <alignment/>
      <protection/>
    </xf>
    <xf numFmtId="3" fontId="14" fillId="36" borderId="14" xfId="0" applyNumberFormat="1" applyFont="1" applyFill="1" applyBorder="1" applyAlignment="1" applyProtection="1">
      <alignment horizontal="center"/>
      <protection/>
    </xf>
    <xf numFmtId="0" fontId="10" fillId="33" borderId="59" xfId="0" applyFont="1" applyFill="1" applyBorder="1" applyAlignment="1" applyProtection="1">
      <alignment horizontal="left"/>
      <protection/>
    </xf>
    <xf numFmtId="0" fontId="10" fillId="33" borderId="59" xfId="0" applyFont="1" applyFill="1" applyBorder="1" applyAlignment="1" applyProtection="1" quotePrefix="1">
      <alignment horizontal="left"/>
      <protection/>
    </xf>
    <xf numFmtId="0" fontId="15" fillId="33" borderId="48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 quotePrefix="1">
      <alignment horizontal="left"/>
      <protection/>
    </xf>
    <xf numFmtId="3" fontId="10" fillId="36" borderId="55" xfId="0" applyNumberFormat="1" applyFont="1" applyFill="1" applyBorder="1" applyAlignment="1" applyProtection="1">
      <alignment/>
      <protection/>
    </xf>
    <xf numFmtId="3" fontId="10" fillId="36" borderId="56" xfId="0" applyNumberFormat="1" applyFont="1" applyFill="1" applyBorder="1" applyAlignment="1" applyProtection="1">
      <alignment/>
      <protection/>
    </xf>
    <xf numFmtId="3" fontId="10" fillId="36" borderId="57" xfId="0" applyNumberFormat="1" applyFont="1" applyFill="1" applyBorder="1" applyAlignment="1" applyProtection="1">
      <alignment/>
      <protection/>
    </xf>
    <xf numFmtId="3" fontId="10" fillId="36" borderId="58" xfId="0" applyNumberFormat="1" applyFont="1" applyFill="1" applyBorder="1" applyAlignment="1" applyProtection="1">
      <alignment/>
      <protection/>
    </xf>
    <xf numFmtId="3" fontId="14" fillId="36" borderId="57" xfId="0" applyNumberFormat="1" applyFont="1" applyFill="1" applyBorder="1" applyAlignment="1" applyProtection="1">
      <alignment horizontal="center"/>
      <protection/>
    </xf>
    <xf numFmtId="0" fontId="10" fillId="36" borderId="64" xfId="0" applyFont="1" applyFill="1" applyBorder="1" applyAlignment="1" applyProtection="1">
      <alignment horizontal="left"/>
      <protection/>
    </xf>
    <xf numFmtId="0" fontId="15" fillId="36" borderId="63" xfId="0" applyFont="1" applyFill="1" applyBorder="1" applyAlignment="1" applyProtection="1">
      <alignment horizontal="left"/>
      <protection/>
    </xf>
    <xf numFmtId="0" fontId="10" fillId="36" borderId="64" xfId="0" applyFont="1" applyFill="1" applyBorder="1" applyAlignment="1" applyProtection="1" quotePrefix="1">
      <alignment horizontal="left"/>
      <protection/>
    </xf>
    <xf numFmtId="3" fontId="10" fillId="36" borderId="64" xfId="0" applyNumberFormat="1" applyFont="1" applyFill="1" applyBorder="1" applyAlignment="1" applyProtection="1">
      <alignment/>
      <protection/>
    </xf>
    <xf numFmtId="3" fontId="10" fillId="36" borderId="65" xfId="0" applyNumberFormat="1" applyFont="1" applyFill="1" applyBorder="1" applyAlignment="1" applyProtection="1">
      <alignment/>
      <protection/>
    </xf>
    <xf numFmtId="3" fontId="10" fillId="36" borderId="66" xfId="0" applyNumberFormat="1" applyFont="1" applyFill="1" applyBorder="1" applyAlignment="1" applyProtection="1">
      <alignment/>
      <protection/>
    </xf>
    <xf numFmtId="3" fontId="10" fillId="36" borderId="67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104" xfId="0" applyNumberFormat="1" applyFont="1" applyBorder="1" applyAlignment="1" applyProtection="1">
      <alignment/>
      <protection/>
    </xf>
    <xf numFmtId="3" fontId="14" fillId="36" borderId="66" xfId="0" applyNumberFormat="1" applyFont="1" applyFill="1" applyBorder="1" applyAlignment="1" applyProtection="1">
      <alignment horizontal="center"/>
      <protection/>
    </xf>
    <xf numFmtId="0" fontId="16" fillId="33" borderId="0" xfId="0" applyFont="1" applyFill="1" applyAlignment="1" applyProtection="1">
      <alignment/>
      <protection/>
    </xf>
    <xf numFmtId="0" fontId="10" fillId="33" borderId="18" xfId="0" applyFont="1" applyFill="1" applyBorder="1" applyAlignment="1" applyProtection="1" quotePrefix="1">
      <alignment horizontal="left"/>
      <protection/>
    </xf>
    <xf numFmtId="3" fontId="10" fillId="33" borderId="18" xfId="0" applyNumberFormat="1" applyFont="1" applyFill="1" applyBorder="1" applyAlignment="1" applyProtection="1" quotePrefix="1">
      <alignment/>
      <protection/>
    </xf>
    <xf numFmtId="3" fontId="10" fillId="33" borderId="35" xfId="0" applyNumberFormat="1" applyFont="1" applyFill="1" applyBorder="1" applyAlignment="1" applyProtection="1" quotePrefix="1">
      <alignment/>
      <protection/>
    </xf>
    <xf numFmtId="3" fontId="10" fillId="33" borderId="27" xfId="0" applyNumberFormat="1" applyFont="1" applyFill="1" applyBorder="1" applyAlignment="1" applyProtection="1" quotePrefix="1">
      <alignment/>
      <protection/>
    </xf>
    <xf numFmtId="3" fontId="10" fillId="33" borderId="36" xfId="0" applyNumberFormat="1" applyFont="1" applyFill="1" applyBorder="1" applyAlignment="1" applyProtection="1" quotePrefix="1">
      <alignment/>
      <protection/>
    </xf>
    <xf numFmtId="1" fontId="10" fillId="0" borderId="23" xfId="0" applyNumberFormat="1" applyFont="1" applyBorder="1" applyAlignment="1" applyProtection="1" quotePrefix="1">
      <alignment/>
      <protection/>
    </xf>
    <xf numFmtId="1" fontId="10" fillId="0" borderId="32" xfId="0" applyNumberFormat="1" applyFont="1" applyBorder="1" applyAlignment="1" applyProtection="1" quotePrefix="1">
      <alignment/>
      <protection/>
    </xf>
    <xf numFmtId="3" fontId="14" fillId="33" borderId="27" xfId="0" applyNumberFormat="1" applyFont="1" applyFill="1" applyBorder="1" applyAlignment="1" applyProtection="1" quotePrefix="1">
      <alignment horizontal="center"/>
      <protection/>
    </xf>
    <xf numFmtId="0" fontId="5" fillId="5" borderId="38" xfId="0" applyFont="1" applyFill="1" applyBorder="1" applyAlignment="1" applyProtection="1">
      <alignment horizontal="left"/>
      <protection/>
    </xf>
    <xf numFmtId="0" fontId="3" fillId="5" borderId="38" xfId="0" applyFont="1" applyFill="1" applyBorder="1" applyAlignment="1" applyProtection="1">
      <alignment horizontal="left"/>
      <protection/>
    </xf>
    <xf numFmtId="3" fontId="3" fillId="5" borderId="38" xfId="0" applyNumberFormat="1" applyFont="1" applyFill="1" applyBorder="1" applyAlignment="1" applyProtection="1">
      <alignment/>
      <protection/>
    </xf>
    <xf numFmtId="3" fontId="10" fillId="5" borderId="39" xfId="0" applyNumberFormat="1" applyFont="1" applyFill="1" applyBorder="1" applyAlignment="1" applyProtection="1">
      <alignment/>
      <protection/>
    </xf>
    <xf numFmtId="3" fontId="10" fillId="5" borderId="40" xfId="0" applyNumberFormat="1" applyFont="1" applyFill="1" applyBorder="1" applyAlignment="1" applyProtection="1">
      <alignment/>
      <protection/>
    </xf>
    <xf numFmtId="3" fontId="78" fillId="5" borderId="40" xfId="55" applyNumberFormat="1" applyFont="1" applyFill="1" applyBorder="1" applyAlignment="1" applyProtection="1">
      <alignment vertical="center"/>
      <protection/>
    </xf>
    <xf numFmtId="3" fontId="10" fillId="5" borderId="41" xfId="0" applyNumberFormat="1" applyFont="1" applyFill="1" applyBorder="1" applyAlignment="1" applyProtection="1">
      <alignment/>
      <protection/>
    </xf>
    <xf numFmtId="3" fontId="14" fillId="5" borderId="40" xfId="0" applyNumberFormat="1" applyFont="1" applyFill="1" applyBorder="1" applyAlignment="1" applyProtection="1">
      <alignment horizontal="center"/>
      <protection/>
    </xf>
    <xf numFmtId="3" fontId="10" fillId="33" borderId="100" xfId="0" applyNumberFormat="1" applyFont="1" applyFill="1" applyBorder="1" applyAlignment="1" applyProtection="1" quotePrefix="1">
      <alignment/>
      <protection/>
    </xf>
    <xf numFmtId="3" fontId="10" fillId="33" borderId="101" xfId="0" applyNumberFormat="1" applyFont="1" applyFill="1" applyBorder="1" applyAlignment="1" applyProtection="1" quotePrefix="1">
      <alignment/>
      <protection/>
    </xf>
    <xf numFmtId="3" fontId="10" fillId="33" borderId="87" xfId="0" applyNumberFormat="1" applyFont="1" applyFill="1" applyBorder="1" applyAlignment="1" applyProtection="1" quotePrefix="1">
      <alignment/>
      <protection/>
    </xf>
    <xf numFmtId="3" fontId="10" fillId="33" borderId="102" xfId="0" applyNumberFormat="1" applyFont="1" applyFill="1" applyBorder="1" applyAlignment="1" applyProtection="1" quotePrefix="1">
      <alignment/>
      <protection/>
    </xf>
    <xf numFmtId="3" fontId="14" fillId="33" borderId="87" xfId="0" applyNumberFormat="1" applyFont="1" applyFill="1" applyBorder="1" applyAlignment="1" applyProtection="1" quotePrefix="1">
      <alignment horizontal="center"/>
      <protection/>
    </xf>
    <xf numFmtId="3" fontId="10" fillId="33" borderId="59" xfId="0" applyNumberFormat="1" applyFont="1" applyFill="1" applyBorder="1" applyAlignment="1" applyProtection="1" quotePrefix="1">
      <alignment/>
      <protection/>
    </xf>
    <xf numFmtId="3" fontId="10" fillId="33" borderId="60" xfId="0" applyNumberFormat="1" applyFont="1" applyFill="1" applyBorder="1" applyAlignment="1" applyProtection="1" quotePrefix="1">
      <alignment/>
      <protection/>
    </xf>
    <xf numFmtId="3" fontId="10" fillId="33" borderId="61" xfId="0" applyNumberFormat="1" applyFont="1" applyFill="1" applyBorder="1" applyAlignment="1" applyProtection="1" quotePrefix="1">
      <alignment/>
      <protection/>
    </xf>
    <xf numFmtId="3" fontId="10" fillId="33" borderId="62" xfId="0" applyNumberFormat="1" applyFont="1" applyFill="1" applyBorder="1" applyAlignment="1" applyProtection="1" quotePrefix="1">
      <alignment/>
      <protection/>
    </xf>
    <xf numFmtId="3" fontId="14" fillId="33" borderId="61" xfId="0" applyNumberFormat="1" applyFont="1" applyFill="1" applyBorder="1" applyAlignment="1" applyProtection="1" quotePrefix="1">
      <alignment horizontal="center"/>
      <protection/>
    </xf>
    <xf numFmtId="3" fontId="10" fillId="33" borderId="48" xfId="0" applyNumberFormat="1" applyFont="1" applyFill="1" applyBorder="1" applyAlignment="1" applyProtection="1" quotePrefix="1">
      <alignment/>
      <protection/>
    </xf>
    <xf numFmtId="3" fontId="10" fillId="33" borderId="49" xfId="0" applyNumberFormat="1" applyFont="1" applyFill="1" applyBorder="1" applyAlignment="1" applyProtection="1" quotePrefix="1">
      <alignment/>
      <protection/>
    </xf>
    <xf numFmtId="3" fontId="10" fillId="33" borderId="50" xfId="0" applyNumberFormat="1" applyFont="1" applyFill="1" applyBorder="1" applyAlignment="1" applyProtection="1" quotePrefix="1">
      <alignment/>
      <protection/>
    </xf>
    <xf numFmtId="3" fontId="10" fillId="33" borderId="51" xfId="0" applyNumberFormat="1" applyFont="1" applyFill="1" applyBorder="1" applyAlignment="1" applyProtection="1" quotePrefix="1">
      <alignment/>
      <protection/>
    </xf>
    <xf numFmtId="3" fontId="14" fillId="33" borderId="50" xfId="0" applyNumberFormat="1" applyFont="1" applyFill="1" applyBorder="1" applyAlignment="1" applyProtection="1" quotePrefix="1">
      <alignment horizontal="center"/>
      <protection/>
    </xf>
    <xf numFmtId="0" fontId="10" fillId="40" borderId="32" xfId="0" applyFont="1" applyFill="1" applyBorder="1" applyAlignment="1" applyProtection="1">
      <alignment horizontal="left"/>
      <protection/>
    </xf>
    <xf numFmtId="0" fontId="10" fillId="40" borderId="32" xfId="0" applyFont="1" applyFill="1" applyBorder="1" applyAlignment="1" applyProtection="1" quotePrefix="1">
      <alignment horizontal="left"/>
      <protection/>
    </xf>
    <xf numFmtId="3" fontId="10" fillId="40" borderId="32" xfId="0" applyNumberFormat="1" applyFont="1" applyFill="1" applyBorder="1" applyAlignment="1" applyProtection="1" quotePrefix="1">
      <alignment/>
      <protection/>
    </xf>
    <xf numFmtId="3" fontId="10" fillId="40" borderId="33" xfId="0" applyNumberFormat="1" applyFont="1" applyFill="1" applyBorder="1" applyAlignment="1" applyProtection="1" quotePrefix="1">
      <alignment/>
      <protection/>
    </xf>
    <xf numFmtId="3" fontId="10" fillId="40" borderId="14" xfId="0" applyNumberFormat="1" applyFont="1" applyFill="1" applyBorder="1" applyAlignment="1" applyProtection="1" quotePrefix="1">
      <alignment/>
      <protection/>
    </xf>
    <xf numFmtId="3" fontId="10" fillId="40" borderId="26" xfId="0" applyNumberFormat="1" applyFont="1" applyFill="1" applyBorder="1" applyAlignment="1" applyProtection="1" quotePrefix="1">
      <alignment/>
      <protection/>
    </xf>
    <xf numFmtId="3" fontId="14" fillId="40" borderId="14" xfId="0" applyNumberFormat="1" applyFont="1" applyFill="1" applyBorder="1" applyAlignment="1" applyProtection="1" quotePrefix="1">
      <alignment horizontal="center"/>
      <protection/>
    </xf>
    <xf numFmtId="43" fontId="10" fillId="33" borderId="100" xfId="42" applyFont="1" applyFill="1" applyBorder="1" applyAlignment="1" applyProtection="1">
      <alignment horizontal="left"/>
      <protection/>
    </xf>
    <xf numFmtId="0" fontId="15" fillId="33" borderId="100" xfId="0" applyFont="1" applyFill="1" applyBorder="1" applyAlignment="1" applyProtection="1">
      <alignment horizontal="left"/>
      <protection/>
    </xf>
    <xf numFmtId="0" fontId="10" fillId="33" borderId="64" xfId="0" applyFont="1" applyFill="1" applyBorder="1" applyAlignment="1" applyProtection="1" quotePrefix="1">
      <alignment horizontal="left"/>
      <protection/>
    </xf>
    <xf numFmtId="1" fontId="10" fillId="0" borderId="37" xfId="0" applyNumberFormat="1" applyFont="1" applyBorder="1" applyAlignment="1" applyProtection="1" quotePrefix="1">
      <alignment/>
      <protection/>
    </xf>
    <xf numFmtId="0" fontId="5" fillId="36" borderId="38" xfId="0" applyFont="1" applyFill="1" applyBorder="1" applyAlignment="1" applyProtection="1" quotePrefix="1">
      <alignment horizontal="left"/>
      <protection/>
    </xf>
    <xf numFmtId="0" fontId="3" fillId="36" borderId="38" xfId="0" applyFont="1" applyFill="1" applyBorder="1" applyAlignment="1" applyProtection="1">
      <alignment horizontal="left"/>
      <protection/>
    </xf>
    <xf numFmtId="0" fontId="3" fillId="36" borderId="38" xfId="0" applyFont="1" applyFill="1" applyBorder="1" applyAlignment="1" applyProtection="1" quotePrefix="1">
      <alignment horizontal="left"/>
      <protection/>
    </xf>
    <xf numFmtId="3" fontId="3" fillId="36" borderId="38" xfId="0" applyNumberFormat="1" applyFont="1" applyFill="1" applyBorder="1" applyAlignment="1" applyProtection="1">
      <alignment/>
      <protection/>
    </xf>
    <xf numFmtId="3" fontId="10" fillId="36" borderId="39" xfId="0" applyNumberFormat="1" applyFont="1" applyFill="1" applyBorder="1" applyAlignment="1" applyProtection="1">
      <alignment/>
      <protection/>
    </xf>
    <xf numFmtId="3" fontId="10" fillId="36" borderId="40" xfId="0" applyNumberFormat="1" applyFont="1" applyFill="1" applyBorder="1" applyAlignment="1" applyProtection="1">
      <alignment/>
      <protection/>
    </xf>
    <xf numFmtId="3" fontId="10" fillId="36" borderId="41" xfId="0" applyNumberFormat="1" applyFont="1" applyFill="1" applyBorder="1" applyAlignment="1" applyProtection="1">
      <alignment/>
      <protection/>
    </xf>
    <xf numFmtId="1" fontId="10" fillId="0" borderId="105" xfId="0" applyNumberFormat="1" applyFont="1" applyBorder="1" applyAlignment="1" applyProtection="1" quotePrefix="1">
      <alignment/>
      <protection/>
    </xf>
    <xf numFmtId="3" fontId="14" fillId="36" borderId="40" xfId="0" applyNumberFormat="1" applyFont="1" applyFill="1" applyBorder="1" applyAlignment="1" applyProtection="1">
      <alignment horizontal="center"/>
      <protection/>
    </xf>
    <xf numFmtId="0" fontId="5" fillId="38" borderId="106" xfId="0" applyFont="1" applyFill="1" applyBorder="1" applyAlignment="1" applyProtection="1">
      <alignment horizontal="left"/>
      <protection/>
    </xf>
    <xf numFmtId="0" fontId="3" fillId="38" borderId="106" xfId="0" applyFont="1" applyFill="1" applyBorder="1" applyAlignment="1" applyProtection="1">
      <alignment horizontal="left"/>
      <protection/>
    </xf>
    <xf numFmtId="173" fontId="3" fillId="38" borderId="106" xfId="0" applyNumberFormat="1" applyFont="1" applyFill="1" applyBorder="1" applyAlignment="1" applyProtection="1">
      <alignment/>
      <protection/>
    </xf>
    <xf numFmtId="173" fontId="10" fillId="32" borderId="107" xfId="0" applyNumberFormat="1" applyFont="1" applyFill="1" applyBorder="1" applyAlignment="1" applyProtection="1">
      <alignment/>
      <protection/>
    </xf>
    <xf numFmtId="173" fontId="10" fillId="32" borderId="108" xfId="0" applyNumberFormat="1" applyFont="1" applyFill="1" applyBorder="1" applyAlignment="1" applyProtection="1">
      <alignment/>
      <protection/>
    </xf>
    <xf numFmtId="173" fontId="10" fillId="32" borderId="109" xfId="0" applyNumberFormat="1" applyFont="1" applyFill="1" applyBorder="1" applyAlignment="1" applyProtection="1">
      <alignment/>
      <protection/>
    </xf>
    <xf numFmtId="3" fontId="14" fillId="38" borderId="108" xfId="0" applyNumberFormat="1" applyFont="1" applyFill="1" applyBorder="1" applyAlignment="1" applyProtection="1">
      <alignment horizontal="center"/>
      <protection/>
    </xf>
    <xf numFmtId="0" fontId="79" fillId="41" borderId="110" xfId="56" applyFont="1" applyFill="1" applyBorder="1" applyAlignment="1" applyProtection="1">
      <alignment horizontal="center"/>
      <protection/>
    </xf>
    <xf numFmtId="0" fontId="2" fillId="33" borderId="111" xfId="0" applyFont="1" applyFill="1" applyBorder="1" applyAlignment="1" applyProtection="1" quotePrefix="1">
      <alignment horizontal="left"/>
      <protection/>
    </xf>
    <xf numFmtId="173" fontId="80" fillId="33" borderId="111" xfId="0" applyNumberFormat="1" applyFont="1" applyFill="1" applyBorder="1" applyAlignment="1" applyProtection="1" quotePrefix="1">
      <alignment/>
      <protection/>
    </xf>
    <xf numFmtId="173" fontId="81" fillId="33" borderId="111" xfId="0" applyNumberFormat="1" applyFont="1" applyFill="1" applyBorder="1" applyAlignment="1" applyProtection="1" quotePrefix="1">
      <alignment/>
      <protection/>
    </xf>
    <xf numFmtId="173" fontId="81" fillId="33" borderId="104" xfId="0" applyNumberFormat="1" applyFont="1" applyFill="1" applyBorder="1" applyAlignment="1" applyProtection="1" quotePrefix="1">
      <alignment/>
      <protection/>
    </xf>
    <xf numFmtId="3" fontId="14" fillId="33" borderId="31" xfId="0" applyNumberFormat="1" applyFont="1" applyFill="1" applyBorder="1" applyAlignment="1" applyProtection="1" quotePrefix="1">
      <alignment horizontal="center"/>
      <protection/>
    </xf>
    <xf numFmtId="0" fontId="3" fillId="38" borderId="38" xfId="0" applyFont="1" applyFill="1" applyBorder="1" applyAlignment="1" applyProtection="1">
      <alignment horizontal="left"/>
      <protection/>
    </xf>
    <xf numFmtId="173" fontId="3" fillId="38" borderId="38" xfId="0" applyNumberFormat="1" applyFont="1" applyFill="1" applyBorder="1" applyAlignment="1" applyProtection="1">
      <alignment horizontal="right"/>
      <protection/>
    </xf>
    <xf numFmtId="173" fontId="10" fillId="32" borderId="39" xfId="0" applyNumberFormat="1" applyFont="1" applyFill="1" applyBorder="1" applyAlignment="1" applyProtection="1">
      <alignment horizontal="right"/>
      <protection/>
    </xf>
    <xf numFmtId="173" fontId="10" fillId="32" borderId="40" xfId="0" applyNumberFormat="1" applyFont="1" applyFill="1" applyBorder="1" applyAlignment="1" applyProtection="1">
      <alignment horizontal="right"/>
      <protection/>
    </xf>
    <xf numFmtId="173" fontId="10" fillId="32" borderId="41" xfId="0" applyNumberFormat="1" applyFont="1" applyFill="1" applyBorder="1" applyAlignment="1" applyProtection="1">
      <alignment horizontal="right"/>
      <protection/>
    </xf>
    <xf numFmtId="1" fontId="3" fillId="0" borderId="34" xfId="0" applyNumberFormat="1" applyFont="1" applyBorder="1" applyAlignment="1" applyProtection="1">
      <alignment horizontal="right"/>
      <protection/>
    </xf>
    <xf numFmtId="3" fontId="14" fillId="38" borderId="40" xfId="0" applyNumberFormat="1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left"/>
      <protection/>
    </xf>
    <xf numFmtId="3" fontId="3" fillId="33" borderId="18" xfId="0" applyNumberFormat="1" applyFont="1" applyFill="1" applyBorder="1" applyAlignment="1" applyProtection="1">
      <alignment horizontal="right"/>
      <protection/>
    </xf>
    <xf numFmtId="3" fontId="3" fillId="42" borderId="18" xfId="0" applyNumberFormat="1" applyFont="1" applyFill="1" applyBorder="1" applyAlignment="1" applyProtection="1">
      <alignment horizontal="right"/>
      <protection/>
    </xf>
    <xf numFmtId="3" fontId="10" fillId="33" borderId="35" xfId="0" applyNumberFormat="1" applyFont="1" applyFill="1" applyBorder="1" applyAlignment="1" applyProtection="1">
      <alignment horizontal="right"/>
      <protection/>
    </xf>
    <xf numFmtId="3" fontId="10" fillId="33" borderId="27" xfId="0" applyNumberFormat="1" applyFont="1" applyFill="1" applyBorder="1" applyAlignment="1" applyProtection="1">
      <alignment horizontal="right"/>
      <protection/>
    </xf>
    <xf numFmtId="3" fontId="10" fillId="33" borderId="36" xfId="0" applyNumberFormat="1" applyFont="1" applyFill="1" applyBorder="1" applyAlignment="1" applyProtection="1">
      <alignment horizontal="right"/>
      <protection/>
    </xf>
    <xf numFmtId="1" fontId="3" fillId="0" borderId="18" xfId="0" applyNumberFormat="1" applyFont="1" applyBorder="1" applyAlignment="1" applyProtection="1">
      <alignment horizontal="right"/>
      <protection/>
    </xf>
    <xf numFmtId="3" fontId="14" fillId="33" borderId="27" xfId="0" applyNumberFormat="1" applyFont="1" applyFill="1" applyBorder="1" applyAlignment="1" applyProtection="1">
      <alignment horizontal="center"/>
      <protection/>
    </xf>
    <xf numFmtId="0" fontId="2" fillId="33" borderId="112" xfId="0" applyFont="1" applyFill="1" applyBorder="1" applyAlignment="1" applyProtection="1">
      <alignment/>
      <protection/>
    </xf>
    <xf numFmtId="1" fontId="10" fillId="0" borderId="55" xfId="0" applyNumberFormat="1" applyFont="1" applyBorder="1" applyAlignment="1" applyProtection="1" quotePrefix="1">
      <alignment/>
      <protection/>
    </xf>
    <xf numFmtId="171" fontId="10" fillId="0" borderId="112" xfId="0" applyNumberFormat="1" applyFont="1" applyBorder="1" applyAlignment="1" applyProtection="1">
      <alignment/>
      <protection/>
    </xf>
    <xf numFmtId="0" fontId="2" fillId="33" borderId="113" xfId="0" applyFont="1" applyFill="1" applyBorder="1" applyAlignment="1" applyProtection="1">
      <alignment/>
      <protection/>
    </xf>
    <xf numFmtId="0" fontId="10" fillId="43" borderId="55" xfId="0" applyFont="1" applyFill="1" applyBorder="1" applyAlignment="1" applyProtection="1">
      <alignment horizontal="left"/>
      <protection/>
    </xf>
    <xf numFmtId="3" fontId="10" fillId="43" borderId="55" xfId="0" applyNumberFormat="1" applyFont="1" applyFill="1" applyBorder="1" applyAlignment="1" applyProtection="1" quotePrefix="1">
      <alignment/>
      <protection/>
    </xf>
    <xf numFmtId="3" fontId="10" fillId="43" borderId="56" xfId="0" applyNumberFormat="1" applyFont="1" applyFill="1" applyBorder="1" applyAlignment="1" applyProtection="1" quotePrefix="1">
      <alignment/>
      <protection/>
    </xf>
    <xf numFmtId="3" fontId="10" fillId="43" borderId="57" xfId="0" applyNumberFormat="1" applyFont="1" applyFill="1" applyBorder="1" applyAlignment="1" applyProtection="1" quotePrefix="1">
      <alignment/>
      <protection/>
    </xf>
    <xf numFmtId="3" fontId="10" fillId="43" borderId="58" xfId="0" applyNumberFormat="1" applyFont="1" applyFill="1" applyBorder="1" applyAlignment="1" applyProtection="1" quotePrefix="1">
      <alignment/>
      <protection/>
    </xf>
    <xf numFmtId="3" fontId="10" fillId="0" borderId="59" xfId="0" applyNumberFormat="1" applyFont="1" applyBorder="1" applyAlignment="1" applyProtection="1" quotePrefix="1">
      <alignment/>
      <protection/>
    </xf>
    <xf numFmtId="3" fontId="14" fillId="43" borderId="57" xfId="0" applyNumberFormat="1" applyFont="1" applyFill="1" applyBorder="1" applyAlignment="1" applyProtection="1" quotePrefix="1">
      <alignment horizontal="center"/>
      <protection/>
    </xf>
    <xf numFmtId="171" fontId="10" fillId="0" borderId="113" xfId="0" applyNumberFormat="1" applyFont="1" applyBorder="1" applyAlignment="1" applyProtection="1">
      <alignment/>
      <protection/>
    </xf>
    <xf numFmtId="0" fontId="10" fillId="43" borderId="59" xfId="0" applyFont="1" applyFill="1" applyBorder="1" applyAlignment="1" applyProtection="1">
      <alignment horizontal="left"/>
      <protection/>
    </xf>
    <xf numFmtId="3" fontId="10" fillId="43" borderId="59" xfId="0" applyNumberFormat="1" applyFont="1" applyFill="1" applyBorder="1" applyAlignment="1" applyProtection="1" quotePrefix="1">
      <alignment/>
      <protection/>
    </xf>
    <xf numFmtId="3" fontId="10" fillId="43" borderId="60" xfId="0" applyNumberFormat="1" applyFont="1" applyFill="1" applyBorder="1" applyAlignment="1" applyProtection="1" quotePrefix="1">
      <alignment/>
      <protection/>
    </xf>
    <xf numFmtId="3" fontId="10" fillId="43" borderId="61" xfId="0" applyNumberFormat="1" applyFont="1" applyFill="1" applyBorder="1" applyAlignment="1" applyProtection="1" quotePrefix="1">
      <alignment/>
      <protection/>
    </xf>
    <xf numFmtId="3" fontId="10" fillId="43" borderId="62" xfId="0" applyNumberFormat="1" applyFont="1" applyFill="1" applyBorder="1" applyAlignment="1" applyProtection="1" quotePrefix="1">
      <alignment/>
      <protection/>
    </xf>
    <xf numFmtId="3" fontId="14" fillId="43" borderId="61" xfId="0" applyNumberFormat="1" applyFont="1" applyFill="1" applyBorder="1" applyAlignment="1" applyProtection="1" quotePrefix="1">
      <alignment horizontal="center"/>
      <protection/>
    </xf>
    <xf numFmtId="171" fontId="10" fillId="43" borderId="59" xfId="0" applyNumberFormat="1" applyFont="1" applyFill="1" applyBorder="1" applyAlignment="1" applyProtection="1">
      <alignment/>
      <protection/>
    </xf>
    <xf numFmtId="171" fontId="10" fillId="43" borderId="64" xfId="0" applyNumberFormat="1" applyFont="1" applyFill="1" applyBorder="1" applyAlignment="1" applyProtection="1">
      <alignment/>
      <protection/>
    </xf>
    <xf numFmtId="3" fontId="10" fillId="43" borderId="64" xfId="0" applyNumberFormat="1" applyFont="1" applyFill="1" applyBorder="1" applyAlignment="1" applyProtection="1" quotePrefix="1">
      <alignment/>
      <protection/>
    </xf>
    <xf numFmtId="3" fontId="10" fillId="43" borderId="65" xfId="0" applyNumberFormat="1" applyFont="1" applyFill="1" applyBorder="1" applyAlignment="1" applyProtection="1" quotePrefix="1">
      <alignment/>
      <protection/>
    </xf>
    <xf numFmtId="3" fontId="10" fillId="43" borderId="66" xfId="0" applyNumberFormat="1" applyFont="1" applyFill="1" applyBorder="1" applyAlignment="1" applyProtection="1" quotePrefix="1">
      <alignment/>
      <protection/>
    </xf>
    <xf numFmtId="3" fontId="10" fillId="43" borderId="67" xfId="0" applyNumberFormat="1" applyFont="1" applyFill="1" applyBorder="1" applyAlignment="1" applyProtection="1" quotePrefix="1">
      <alignment/>
      <protection/>
    </xf>
    <xf numFmtId="3" fontId="14" fillId="43" borderId="66" xfId="0" applyNumberFormat="1" applyFont="1" applyFill="1" applyBorder="1" applyAlignment="1" applyProtection="1" quotePrefix="1">
      <alignment horizontal="center"/>
      <protection/>
    </xf>
    <xf numFmtId="1" fontId="10" fillId="0" borderId="59" xfId="0" applyNumberFormat="1" applyFont="1" applyBorder="1" applyAlignment="1" applyProtection="1" quotePrefix="1">
      <alignment/>
      <protection/>
    </xf>
    <xf numFmtId="0" fontId="10" fillId="43" borderId="64" xfId="0" applyFont="1" applyFill="1" applyBorder="1" applyAlignment="1" applyProtection="1">
      <alignment horizontal="left"/>
      <protection/>
    </xf>
    <xf numFmtId="0" fontId="10" fillId="43" borderId="55" xfId="0" applyFont="1" applyFill="1" applyBorder="1" applyAlignment="1" applyProtection="1" quotePrefix="1">
      <alignment horizontal="left"/>
      <protection/>
    </xf>
    <xf numFmtId="0" fontId="3" fillId="43" borderId="64" xfId="0" applyFont="1" applyFill="1" applyBorder="1" applyAlignment="1" applyProtection="1">
      <alignment horizontal="left"/>
      <protection/>
    </xf>
    <xf numFmtId="0" fontId="3" fillId="33" borderId="100" xfId="0" applyFont="1" applyFill="1" applyBorder="1" applyAlignment="1" applyProtection="1" quotePrefix="1">
      <alignment horizontal="left"/>
      <protection/>
    </xf>
    <xf numFmtId="171" fontId="10" fillId="33" borderId="59" xfId="0" applyNumberFormat="1" applyFont="1" applyFill="1" applyBorder="1" applyAlignment="1" applyProtection="1">
      <alignment/>
      <protection/>
    </xf>
    <xf numFmtId="1" fontId="3" fillId="0" borderId="59" xfId="0" applyNumberFormat="1" applyFont="1" applyBorder="1" applyAlignment="1" applyProtection="1">
      <alignment/>
      <protection/>
    </xf>
    <xf numFmtId="0" fontId="2" fillId="33" borderId="114" xfId="0" applyFont="1" applyFill="1" applyBorder="1" applyAlignment="1" applyProtection="1">
      <alignment/>
      <protection/>
    </xf>
    <xf numFmtId="0" fontId="10" fillId="43" borderId="76" xfId="0" applyFont="1" applyFill="1" applyBorder="1" applyAlignment="1" applyProtection="1">
      <alignment horizontal="left"/>
      <protection/>
    </xf>
    <xf numFmtId="3" fontId="10" fillId="43" borderId="76" xfId="0" applyNumberFormat="1" applyFont="1" applyFill="1" applyBorder="1" applyAlignment="1" applyProtection="1">
      <alignment/>
      <protection/>
    </xf>
    <xf numFmtId="3" fontId="10" fillId="43" borderId="115" xfId="0" applyNumberFormat="1" applyFont="1" applyFill="1" applyBorder="1" applyAlignment="1" applyProtection="1">
      <alignment/>
      <protection/>
    </xf>
    <xf numFmtId="3" fontId="10" fillId="43" borderId="116" xfId="0" applyNumberFormat="1" applyFont="1" applyFill="1" applyBorder="1" applyAlignment="1" applyProtection="1">
      <alignment/>
      <protection/>
    </xf>
    <xf numFmtId="3" fontId="10" fillId="43" borderId="117" xfId="0" applyNumberFormat="1" applyFont="1" applyFill="1" applyBorder="1" applyAlignment="1" applyProtection="1">
      <alignment/>
      <protection/>
    </xf>
    <xf numFmtId="1" fontId="3" fillId="0" borderId="118" xfId="0" applyNumberFormat="1" applyFont="1" applyBorder="1" applyAlignment="1" applyProtection="1">
      <alignment/>
      <protection/>
    </xf>
    <xf numFmtId="3" fontId="14" fillId="43" borderId="116" xfId="0" applyNumberFormat="1" applyFont="1" applyFill="1" applyBorder="1" applyAlignment="1" applyProtection="1">
      <alignment horizontal="center"/>
      <protection/>
    </xf>
    <xf numFmtId="171" fontId="10" fillId="0" borderId="114" xfId="0" applyNumberFormat="1" applyFont="1" applyBorder="1" applyAlignment="1" applyProtection="1">
      <alignment/>
      <protection/>
    </xf>
    <xf numFmtId="171" fontId="10" fillId="33" borderId="119" xfId="0" applyNumberFormat="1" applyFont="1" applyFill="1" applyBorder="1" applyAlignment="1" applyProtection="1">
      <alignment/>
      <protection/>
    </xf>
    <xf numFmtId="1" fontId="3" fillId="33" borderId="34" xfId="0" applyNumberFormat="1" applyFont="1" applyFill="1" applyBorder="1" applyAlignment="1" applyProtection="1">
      <alignment/>
      <protection/>
    </xf>
    <xf numFmtId="1" fontId="10" fillId="33" borderId="0" xfId="0" applyNumberFormat="1" applyFont="1" applyFill="1" applyBorder="1" applyAlignment="1" applyProtection="1" quotePrefix="1">
      <alignment horizontal="right"/>
      <protection/>
    </xf>
    <xf numFmtId="1" fontId="3" fillId="33" borderId="120" xfId="0" applyNumberFormat="1" applyFont="1" applyFill="1" applyBorder="1" applyAlignment="1" applyProtection="1">
      <alignment/>
      <protection/>
    </xf>
    <xf numFmtId="1" fontId="3" fillId="0" borderId="120" xfId="0" applyNumberFormat="1" applyFont="1" applyBorder="1" applyAlignment="1" applyProtection="1">
      <alignment/>
      <protection/>
    </xf>
    <xf numFmtId="0" fontId="10" fillId="33" borderId="121" xfId="0" applyFont="1" applyFill="1" applyBorder="1" applyAlignment="1" applyProtection="1">
      <alignment horizontal="left"/>
      <protection/>
    </xf>
    <xf numFmtId="0" fontId="10" fillId="33" borderId="119" xfId="0" applyFont="1" applyFill="1" applyBorder="1" applyAlignment="1" applyProtection="1">
      <alignment horizontal="left"/>
      <protection/>
    </xf>
    <xf numFmtId="1" fontId="3" fillId="33" borderId="75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1" fontId="3" fillId="33" borderId="122" xfId="0" applyNumberFormat="1" applyFont="1" applyFill="1" applyBorder="1" applyAlignment="1" applyProtection="1">
      <alignment/>
      <protection/>
    </xf>
    <xf numFmtId="0" fontId="10" fillId="33" borderId="123" xfId="0" applyFont="1" applyFill="1" applyBorder="1" applyAlignment="1" applyProtection="1">
      <alignment horizontal="left"/>
      <protection/>
    </xf>
    <xf numFmtId="3" fontId="10" fillId="33" borderId="0" xfId="0" applyNumberFormat="1" applyFont="1" applyFill="1" applyBorder="1" applyAlignment="1" applyProtection="1">
      <alignment/>
      <protection/>
    </xf>
    <xf numFmtId="0" fontId="82" fillId="33" borderId="0" xfId="56" applyFont="1" applyFill="1" applyBorder="1" applyProtection="1">
      <alignment/>
      <protection/>
    </xf>
    <xf numFmtId="0" fontId="2" fillId="33" borderId="17" xfId="0" applyFont="1" applyFill="1" applyBorder="1" applyAlignment="1" applyProtection="1" quotePrefix="1">
      <alignment horizontal="left"/>
      <protection/>
    </xf>
    <xf numFmtId="173" fontId="80" fillId="33" borderId="17" xfId="0" applyNumberFormat="1" applyFont="1" applyFill="1" applyBorder="1" applyAlignment="1" applyProtection="1" quotePrefix="1">
      <alignment/>
      <protection/>
    </xf>
    <xf numFmtId="173" fontId="81" fillId="33" borderId="17" xfId="0" applyNumberFormat="1" applyFont="1" applyFill="1" applyBorder="1" applyAlignment="1" applyProtection="1" quotePrefix="1">
      <alignment/>
      <protection/>
    </xf>
    <xf numFmtId="1" fontId="3" fillId="0" borderId="0" xfId="0" applyNumberFormat="1" applyFont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/>
      <protection/>
    </xf>
    <xf numFmtId="1" fontId="3" fillId="33" borderId="0" xfId="0" applyNumberFormat="1" applyFont="1" applyFill="1" applyBorder="1" applyAlignment="1" applyProtection="1">
      <alignment/>
      <protection/>
    </xf>
    <xf numFmtId="0" fontId="11" fillId="33" borderId="0" xfId="55" applyFont="1" applyFill="1" applyBorder="1" applyAlignment="1" applyProtection="1">
      <alignment horizontal="left" vertical="center"/>
      <protection/>
    </xf>
    <xf numFmtId="1" fontId="3" fillId="33" borderId="42" xfId="0" applyNumberFormat="1" applyFont="1" applyFill="1" applyBorder="1" applyAlignment="1" applyProtection="1">
      <alignment/>
      <protection/>
    </xf>
    <xf numFmtId="0" fontId="83" fillId="36" borderId="14" xfId="55" applyFont="1" applyFill="1" applyBorder="1" applyAlignment="1" applyProtection="1">
      <alignment horizontal="center" vertical="center"/>
      <protection/>
    </xf>
    <xf numFmtId="0" fontId="11" fillId="33" borderId="0" xfId="55" applyFont="1" applyFill="1" applyBorder="1" applyAlignment="1" applyProtection="1">
      <alignment horizontal="right" vertical="center"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right"/>
      <protection/>
    </xf>
    <xf numFmtId="14" fontId="17" fillId="32" borderId="14" xfId="57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left"/>
      <protection/>
    </xf>
    <xf numFmtId="1" fontId="18" fillId="33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right"/>
      <protection/>
    </xf>
    <xf numFmtId="3" fontId="4" fillId="33" borderId="0" xfId="0" applyNumberFormat="1" applyFont="1" applyFill="1" applyAlignment="1" applyProtection="1">
      <alignment/>
      <protection/>
    </xf>
    <xf numFmtId="1" fontId="3" fillId="33" borderId="112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1" fontId="14" fillId="33" borderId="0" xfId="0" applyNumberFormat="1" applyFont="1" applyFill="1" applyBorder="1" applyAlignment="1" applyProtection="1">
      <alignment horizontal="right"/>
      <protection/>
    </xf>
    <xf numFmtId="3" fontId="4" fillId="33" borderId="112" xfId="0" applyNumberFormat="1" applyFont="1" applyFill="1" applyBorder="1" applyAlignment="1" applyProtection="1">
      <alignment/>
      <protection/>
    </xf>
    <xf numFmtId="0" fontId="4" fillId="33" borderId="112" xfId="0" applyFont="1" applyFill="1" applyBorder="1" applyAlignment="1" applyProtection="1">
      <alignment/>
      <protection/>
    </xf>
    <xf numFmtId="171" fontId="6" fillId="33" borderId="0" xfId="0" applyNumberFormat="1" applyFont="1" applyFill="1" applyBorder="1" applyAlignment="1" applyProtection="1" quotePrefix="1">
      <alignment horizontal="left"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 quotePrefix="1">
      <alignment horizontal="left"/>
      <protection/>
    </xf>
    <xf numFmtId="0" fontId="2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3" fontId="21" fillId="33" borderId="114" xfId="0" applyNumberFormat="1" applyFont="1" applyFill="1" applyBorder="1" applyAlignment="1" applyProtection="1">
      <alignment horizontal="center" vertical="center"/>
      <protection/>
    </xf>
    <xf numFmtId="1" fontId="85" fillId="36" borderId="124" xfId="55" applyNumberFormat="1" applyFont="1" applyFill="1" applyBorder="1" applyAlignment="1" applyProtection="1">
      <alignment horizontal="center" vertical="center"/>
      <protection/>
    </xf>
    <xf numFmtId="1" fontId="85" fillId="36" borderId="25" xfId="55" applyNumberFormat="1" applyFont="1" applyFill="1" applyBorder="1" applyAlignment="1" applyProtection="1">
      <alignment horizontal="center" vertical="center"/>
      <protection/>
    </xf>
    <xf numFmtId="0" fontId="11" fillId="33" borderId="125" xfId="55" applyFont="1" applyFill="1" applyBorder="1" applyAlignment="1" applyProtection="1">
      <alignment horizontal="right" vertical="top" wrapText="1"/>
      <protection/>
    </xf>
    <xf numFmtId="0" fontId="11" fillId="33" borderId="0" xfId="55" applyFont="1" applyFill="1" applyAlignment="1" applyProtection="1">
      <alignment horizontal="right" vertical="top" wrapText="1"/>
      <protection/>
    </xf>
    <xf numFmtId="0" fontId="12" fillId="38" borderId="47" xfId="55" applyFont="1" applyFill="1" applyBorder="1" applyAlignment="1" applyProtection="1">
      <alignment horizontal="center" vertical="center" wrapText="1"/>
      <protection/>
    </xf>
    <xf numFmtId="0" fontId="12" fillId="38" borderId="23" xfId="55" applyFont="1" applyFill="1" applyBorder="1" applyAlignment="1" applyProtection="1">
      <alignment horizontal="center" vertical="center" wrapText="1"/>
      <protection/>
    </xf>
    <xf numFmtId="0" fontId="73" fillId="38" borderId="47" xfId="0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19" fillId="33" borderId="125" xfId="55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1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4\january\B1_2024_01_23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45322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807000</v>
          </cell>
          <cell r="G74">
            <v>136765</v>
          </cell>
          <cell r="H74">
            <v>5274</v>
          </cell>
          <cell r="I74">
            <v>-765</v>
          </cell>
          <cell r="J74">
            <v>0</v>
          </cell>
        </row>
        <row r="77">
          <cell r="E77">
            <v>807000</v>
          </cell>
          <cell r="G77">
            <v>77967</v>
          </cell>
          <cell r="I77">
            <v>-1089</v>
          </cell>
        </row>
        <row r="78">
          <cell r="G78">
            <v>58798</v>
          </cell>
          <cell r="I78">
            <v>324</v>
          </cell>
        </row>
        <row r="90">
          <cell r="E90">
            <v>27229800</v>
          </cell>
          <cell r="G90">
            <v>2918424</v>
          </cell>
          <cell r="H90">
            <v>198395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7969000</v>
          </cell>
          <cell r="G106">
            <v>482462</v>
          </cell>
          <cell r="H106">
            <v>0</v>
          </cell>
          <cell r="I106">
            <v>0</v>
          </cell>
          <cell r="J106">
            <v>104870</v>
          </cell>
        </row>
        <row r="110">
          <cell r="E110">
            <v>-1206000</v>
          </cell>
          <cell r="G110">
            <v>10359</v>
          </cell>
          <cell r="H110">
            <v>-180</v>
          </cell>
          <cell r="I110">
            <v>-3</v>
          </cell>
          <cell r="J110">
            <v>-104870</v>
          </cell>
        </row>
        <row r="119">
          <cell r="E119">
            <v>-3943300</v>
          </cell>
          <cell r="G119">
            <v>-201408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5">
          <cell r="E135">
            <v>23305300</v>
          </cell>
          <cell r="G135">
            <v>2230649</v>
          </cell>
          <cell r="H135">
            <v>15626184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42667066</v>
          </cell>
          <cell r="G187">
            <v>3792877</v>
          </cell>
          <cell r="H187">
            <v>0</v>
          </cell>
          <cell r="I187">
            <v>9793</v>
          </cell>
          <cell r="J187">
            <v>443050</v>
          </cell>
        </row>
        <row r="190">
          <cell r="E190">
            <v>4815021</v>
          </cell>
          <cell r="G190">
            <v>411217</v>
          </cell>
          <cell r="H190">
            <v>0</v>
          </cell>
          <cell r="I190">
            <v>254</v>
          </cell>
          <cell r="J190">
            <v>57755</v>
          </cell>
        </row>
        <row r="196">
          <cell r="E196">
            <v>10746913</v>
          </cell>
          <cell r="G196">
            <v>0</v>
          </cell>
          <cell r="H196">
            <v>0</v>
          </cell>
          <cell r="I196">
            <v>0</v>
          </cell>
          <cell r="J196">
            <v>1001985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34061417</v>
          </cell>
          <cell r="G205">
            <v>1664311</v>
          </cell>
          <cell r="H205">
            <v>-4041</v>
          </cell>
          <cell r="I205">
            <v>102085</v>
          </cell>
          <cell r="J205">
            <v>0</v>
          </cell>
        </row>
        <row r="223">
          <cell r="E223">
            <v>378183</v>
          </cell>
          <cell r="G223">
            <v>15305</v>
          </cell>
          <cell r="H223">
            <v>0</v>
          </cell>
          <cell r="I223">
            <v>6282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6">
          <cell r="E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</row>
        <row r="247">
          <cell r="E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51">
          <cell r="E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</row>
        <row r="252">
          <cell r="E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59">
          <cell r="E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0">
          <cell r="E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</row>
        <row r="261">
          <cell r="E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</row>
        <row r="268">
          <cell r="E268">
            <v>603633200</v>
          </cell>
          <cell r="G268">
            <v>47213333</v>
          </cell>
          <cell r="H268">
            <v>0</v>
          </cell>
          <cell r="I268">
            <v>0</v>
          </cell>
          <cell r="J268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8">
          <cell r="E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</row>
        <row r="279">
          <cell r="E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90">
          <cell r="E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</row>
        <row r="291">
          <cell r="E291">
            <v>0</v>
          </cell>
          <cell r="G291">
            <v>5483972</v>
          </cell>
          <cell r="H291">
            <v>0</v>
          </cell>
          <cell r="I291">
            <v>0</v>
          </cell>
          <cell r="J291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299">
          <cell r="E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00">
          <cell r="E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</row>
        <row r="364">
          <cell r="E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</row>
        <row r="378">
          <cell r="E378">
            <v>453950200</v>
          </cell>
          <cell r="G378">
            <v>53114483</v>
          </cell>
          <cell r="H378">
            <v>0</v>
          </cell>
          <cell r="I378">
            <v>0</v>
          </cell>
          <cell r="J378">
            <v>0</v>
          </cell>
        </row>
        <row r="386">
          <cell r="E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4">
          <cell r="E394">
            <v>214331800</v>
          </cell>
          <cell r="G394">
            <v>584912</v>
          </cell>
          <cell r="H394">
            <v>0</v>
          </cell>
          <cell r="I394">
            <v>0</v>
          </cell>
          <cell r="J394">
            <v>0</v>
          </cell>
        </row>
        <row r="399">
          <cell r="E399">
            <v>-26142000</v>
          </cell>
          <cell r="G399">
            <v>-428410</v>
          </cell>
          <cell r="H399">
            <v>0</v>
          </cell>
          <cell r="I399">
            <v>-720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5">
          <cell r="E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15">
          <cell r="E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1594460</v>
          </cell>
        </row>
        <row r="429">
          <cell r="E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</row>
        <row r="464">
          <cell r="E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</row>
        <row r="474">
          <cell r="E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</row>
        <row r="500">
          <cell r="E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</row>
        <row r="506">
          <cell r="E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</row>
        <row r="515">
          <cell r="E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</row>
        <row r="519">
          <cell r="E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27">
          <cell r="E527">
            <v>0</v>
          </cell>
          <cell r="G527">
            <v>35415</v>
          </cell>
          <cell r="H527">
            <v>0</v>
          </cell>
          <cell r="I527">
            <v>-753</v>
          </cell>
          <cell r="J527">
            <v>-395</v>
          </cell>
        </row>
        <row r="534">
          <cell r="E534">
            <v>0</v>
          </cell>
          <cell r="G534">
            <v>128357</v>
          </cell>
          <cell r="H534">
            <v>0</v>
          </cell>
          <cell r="I534">
            <v>0</v>
          </cell>
          <cell r="J534">
            <v>-91275</v>
          </cell>
        </row>
        <row r="539">
          <cell r="E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</row>
        <row r="547">
          <cell r="E547">
            <v>0</v>
          </cell>
          <cell r="G547">
            <v>33786</v>
          </cell>
          <cell r="H547">
            <v>0</v>
          </cell>
          <cell r="I547">
            <v>0</v>
          </cell>
          <cell r="J547">
            <v>0</v>
          </cell>
        </row>
        <row r="570">
          <cell r="H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2575923</v>
          </cell>
          <cell r="I571">
            <v>0</v>
          </cell>
          <cell r="J571">
            <v>0</v>
          </cell>
        </row>
        <row r="572">
          <cell r="H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J574">
            <v>0</v>
          </cell>
        </row>
        <row r="575">
          <cell r="G575">
            <v>0</v>
          </cell>
          <cell r="H575">
            <v>0</v>
          </cell>
          <cell r="J575">
            <v>0</v>
          </cell>
        </row>
        <row r="576">
          <cell r="G576">
            <v>-736</v>
          </cell>
          <cell r="H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-18360420</v>
          </cell>
          <cell r="I577">
            <v>0</v>
          </cell>
          <cell r="J577">
            <v>0</v>
          </cell>
        </row>
        <row r="578">
          <cell r="H578">
            <v>0</v>
          </cell>
          <cell r="I578">
            <v>0</v>
          </cell>
          <cell r="J578">
            <v>0</v>
          </cell>
        </row>
        <row r="579">
          <cell r="G579">
            <v>0</v>
          </cell>
          <cell r="I579">
            <v>0</v>
          </cell>
          <cell r="J579">
            <v>0</v>
          </cell>
        </row>
        <row r="580">
          <cell r="G580">
            <v>0</v>
          </cell>
          <cell r="H580">
            <v>0</v>
          </cell>
          <cell r="I580">
            <v>-47035</v>
          </cell>
          <cell r="J580">
            <v>0</v>
          </cell>
        </row>
        <row r="581">
          <cell r="G581">
            <v>0</v>
          </cell>
          <cell r="H581">
            <v>0</v>
          </cell>
          <cell r="I581">
            <v>-37738</v>
          </cell>
          <cell r="J581">
            <v>0</v>
          </cell>
        </row>
        <row r="582">
          <cell r="G582">
            <v>-304899</v>
          </cell>
          <cell r="I582">
            <v>0</v>
          </cell>
        </row>
        <row r="583">
          <cell r="G583">
            <v>0</v>
          </cell>
          <cell r="H583">
            <v>-17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H585">
            <v>0</v>
          </cell>
          <cell r="J585">
            <v>0</v>
          </cell>
        </row>
        <row r="586">
          <cell r="G586">
            <v>0</v>
          </cell>
          <cell r="H586">
            <v>0</v>
          </cell>
          <cell r="J586">
            <v>0</v>
          </cell>
        </row>
        <row r="587">
          <cell r="G587">
            <v>0</v>
          </cell>
          <cell r="I587">
            <v>0</v>
          </cell>
          <cell r="J587">
            <v>0</v>
          </cell>
        </row>
        <row r="588">
          <cell r="G588">
            <v>0</v>
          </cell>
          <cell r="J588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H591">
            <v>0</v>
          </cell>
          <cell r="I591">
            <v>0</v>
          </cell>
          <cell r="J591">
            <v>0</v>
          </cell>
        </row>
        <row r="592">
          <cell r="G592">
            <v>-2916</v>
          </cell>
          <cell r="H592">
            <v>0</v>
          </cell>
          <cell r="I592">
            <v>0</v>
          </cell>
          <cell r="J592">
            <v>0</v>
          </cell>
        </row>
        <row r="593">
          <cell r="H593">
            <v>0</v>
          </cell>
          <cell r="I593">
            <v>0</v>
          </cell>
          <cell r="J593">
            <v>0</v>
          </cell>
        </row>
        <row r="594">
          <cell r="E594">
            <v>0</v>
          </cell>
          <cell r="G594">
            <v>-156228</v>
          </cell>
          <cell r="H594">
            <v>-49200</v>
          </cell>
          <cell r="I594">
            <v>205428</v>
          </cell>
          <cell r="J594">
            <v>0</v>
          </cell>
        </row>
        <row r="597">
          <cell r="E597">
            <v>0</v>
          </cell>
          <cell r="G597">
            <v>-74476</v>
          </cell>
          <cell r="H597">
            <v>-49200</v>
          </cell>
          <cell r="I597">
            <v>123676</v>
          </cell>
          <cell r="J597">
            <v>0</v>
          </cell>
        </row>
        <row r="608">
          <cell r="B608" t="str">
            <v>9.01.2023 г.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6">
      <selection activeCell="H14" sqref="H14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               ОТЧЕТ ЗА КАСОВОТО ИЗПЪЛНЕНИЕ НА БЮДЖЕТА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45322</v>
      </c>
      <c r="G11" s="25" t="s">
        <v>1</v>
      </c>
      <c r="H11" s="26">
        <f>+'[1]OTCHET'!H9</f>
        <v>695388</v>
      </c>
      <c r="I11" s="448">
        <f>+'[1]OTCHET'!I9</f>
        <v>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tr">
        <f>+'[1]OTCHET'!B12</f>
        <v>Министерство на транспорта и съобщенията</v>
      </c>
      <c r="C13" s="31"/>
      <c r="D13" s="31"/>
      <c r="E13" s="35" t="str">
        <f>+'[1]OTCHET'!E12</f>
        <v>код по ЕБК:</v>
      </c>
      <c r="F13" s="36" t="str">
        <f>+'[1]OTCHET'!F12</f>
        <v>2300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f>+'[1]OTCHET'!E15</f>
        <v>0</v>
      </c>
      <c r="F15" s="41" t="str">
        <f>'[1]OTCHET'!F15</f>
        <v>БЮДЖЕТ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8</v>
      </c>
      <c r="F17" s="454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12</v>
      </c>
      <c r="C18" s="67"/>
      <c r="D18" s="67"/>
      <c r="E18" s="453"/>
      <c r="F18" s="455"/>
      <c r="G18" s="68" t="s">
        <v>13</v>
      </c>
      <c r="H18" s="69" t="s">
        <v>14</v>
      </c>
      <c r="I18" s="69" t="s">
        <v>15</v>
      </c>
      <c r="J18" s="70" t="s">
        <v>16</v>
      </c>
      <c r="K18" s="71" t="s">
        <v>17</v>
      </c>
      <c r="L18" s="71" t="s">
        <v>17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18</v>
      </c>
      <c r="C20" s="82"/>
      <c r="D20" s="82"/>
      <c r="E20" s="83" t="s">
        <v>19</v>
      </c>
      <c r="F20" s="83" t="s">
        <v>20</v>
      </c>
      <c r="G20" s="84" t="s">
        <v>21</v>
      </c>
      <c r="H20" s="85" t="s">
        <v>22</v>
      </c>
      <c r="I20" s="85" t="s">
        <v>23</v>
      </c>
      <c r="J20" s="86" t="s">
        <v>24</v>
      </c>
      <c r="K20" s="87" t="s">
        <v>25</v>
      </c>
      <c r="L20" s="87" t="s">
        <v>26</v>
      </c>
      <c r="M20" s="87" t="s">
        <v>26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27</v>
      </c>
      <c r="C22" s="100" t="s">
        <v>28</v>
      </c>
      <c r="D22" s="101"/>
      <c r="E22" s="102">
        <f aca="true" t="shared" si="0" ref="E22:J22">+E23+E25+E36+E37</f>
        <v>54161800</v>
      </c>
      <c r="F22" s="102">
        <f t="shared" si="0"/>
        <v>21406156</v>
      </c>
      <c r="G22" s="103">
        <f t="shared" si="0"/>
        <v>5577251</v>
      </c>
      <c r="H22" s="104">
        <f t="shared" si="0"/>
        <v>15829673</v>
      </c>
      <c r="I22" s="104">
        <f t="shared" si="0"/>
        <v>-768</v>
      </c>
      <c r="J22" s="105">
        <f t="shared" si="0"/>
        <v>0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28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29</v>
      </c>
      <c r="C23" s="110" t="s">
        <v>30</v>
      </c>
      <c r="D23" s="110"/>
      <c r="E23" s="111">
        <f>'[1]OTCHET'!E22+'[1]OTCHET'!E28+'[1]OTCHET'!E33+'[1]OTCHET'!E39+'[1]OTCHET'!E47+'[1]OTCHET'!E52+'[1]OTCHET'!E58+'[1]OTCHET'!E61+'[1]OTCHET'!E64+'[1]OTCHET'!E65+'[1]OTCHET'!E72+'[1]OTCHET'!E73</f>
        <v>0</v>
      </c>
      <c r="F23" s="111">
        <f aca="true" t="shared" si="1" ref="F23:F88">+G23+H23+I23+J23</f>
        <v>0</v>
      </c>
      <c r="G23" s="112">
        <f>'[1]OTCHET'!G22+'[1]OTCHET'!G28+'[1]OTCHET'!G33+'[1]OTCHET'!G39+'[1]OTCHET'!G47+'[1]OTCHET'!G52+'[1]OTCHET'!G58+'[1]OTCHET'!G61+'[1]OTCHET'!G64+'[1]OTCHET'!G65+'[1]OTCHET'!G72+'[1]OTCHET'!G73</f>
        <v>0</v>
      </c>
      <c r="H23" s="113">
        <f>'[1]OTCHET'!H22+'[1]OTCHET'!H28+'[1]OTCHET'!H33+'[1]OTCHET'!H39+'[1]OTCHET'!H47+'[1]OTCHET'!H52+'[1]OTCHET'!H58+'[1]OTCHET'!H61+'[1]OTCHET'!H64+'[1]OTCHET'!H65+'[1]OTCHET'!H72+'[1]OTCHET'!H73</f>
        <v>0</v>
      </c>
      <c r="I23" s="113">
        <f>'[1]OTCHET'!I22+'[1]OTCHET'!I28+'[1]OTCHET'!I33+'[1]OTCHET'!I39+'[1]OTCHET'!I47+'[1]OTCHET'!I52+'[1]OTCHET'!I58+'[1]OTCHET'!I61+'[1]OTCHET'!I64+'[1]OTCHET'!I65+'[1]OTCHET'!I72+'[1]OTCHET'!I73</f>
        <v>0</v>
      </c>
      <c r="J23" s="114">
        <f>'[1]OTCHET'!J22+'[1]OTCHET'!J28+'[1]OTCHET'!J33+'[1]OTCHET'!J39+'[1]OTCHET'!J47+'[1]OTCHET'!J52+'[1]OTCHET'!J58+'[1]OTCHET'!J61+'[1]OTCHET'!J64+'[1]OTCHET'!J65+'[1]OTCHET'!J72+'[1]OTCHET'!J73</f>
        <v>0</v>
      </c>
      <c r="K23" s="115"/>
      <c r="L23" s="115"/>
      <c r="M23" s="115"/>
      <c r="N23" s="116"/>
      <c r="O23" s="117" t="s">
        <v>30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31</v>
      </c>
      <c r="C24" s="119" t="s">
        <v>32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32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33</v>
      </c>
      <c r="C25" s="126" t="s">
        <v>34</v>
      </c>
      <c r="D25" s="126"/>
      <c r="E25" s="127">
        <f>+E26+E30+E31+E32+E33</f>
        <v>54161800</v>
      </c>
      <c r="F25" s="127">
        <f>+F26+F30+F31+F32+F33</f>
        <v>21406156</v>
      </c>
      <c r="G25" s="128">
        <f aca="true" t="shared" si="2" ref="G25:M25">+G26+G30+G31+G32+G33</f>
        <v>5577251</v>
      </c>
      <c r="H25" s="129">
        <f>+H26+H30+H31+H32+H33</f>
        <v>15829673</v>
      </c>
      <c r="I25" s="129">
        <f>+I26+I30+I31+I32+I33</f>
        <v>-768</v>
      </c>
      <c r="J25" s="130">
        <f>+J26+J30+J31+J32+J33</f>
        <v>0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34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35</v>
      </c>
      <c r="C26" s="132" t="s">
        <v>36</v>
      </c>
      <c r="D26" s="132"/>
      <c r="E26" s="133">
        <f>'[1]OTCHET'!E74</f>
        <v>807000</v>
      </c>
      <c r="F26" s="133">
        <f t="shared" si="1"/>
        <v>141274</v>
      </c>
      <c r="G26" s="134">
        <f>'[1]OTCHET'!G74</f>
        <v>136765</v>
      </c>
      <c r="H26" s="135">
        <f>'[1]OTCHET'!H74</f>
        <v>5274</v>
      </c>
      <c r="I26" s="135">
        <f>'[1]OTCHET'!I74</f>
        <v>-765</v>
      </c>
      <c r="J26" s="136">
        <f>'[1]OTCHET'!J74</f>
        <v>0</v>
      </c>
      <c r="K26" s="124"/>
      <c r="L26" s="124"/>
      <c r="M26" s="124"/>
      <c r="N26" s="116"/>
      <c r="O26" s="137" t="s">
        <v>36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37</v>
      </c>
      <c r="C27" s="139" t="s">
        <v>38</v>
      </c>
      <c r="D27" s="138"/>
      <c r="E27" s="140">
        <f>'[1]OTCHET'!E75</f>
        <v>0</v>
      </c>
      <c r="F27" s="140">
        <f t="shared" si="1"/>
        <v>0</v>
      </c>
      <c r="G27" s="141">
        <f>'[1]OTCHET'!G75</f>
        <v>0</v>
      </c>
      <c r="H27" s="142">
        <f>'[1]OTCHET'!H75</f>
        <v>0</v>
      </c>
      <c r="I27" s="142">
        <f>'[1]OTCHET'!I75</f>
        <v>0</v>
      </c>
      <c r="J27" s="143">
        <f>'[1]OTCHET'!J75</f>
        <v>0</v>
      </c>
      <c r="K27" s="144"/>
      <c r="L27" s="144"/>
      <c r="M27" s="144"/>
      <c r="N27" s="116"/>
      <c r="O27" s="145" t="s">
        <v>38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39</v>
      </c>
      <c r="C28" s="147" t="s">
        <v>40</v>
      </c>
      <c r="D28" s="146"/>
      <c r="E28" s="148">
        <f>'[1]OTCHET'!E77</f>
        <v>807000</v>
      </c>
      <c r="F28" s="148">
        <f t="shared" si="1"/>
        <v>76878</v>
      </c>
      <c r="G28" s="149">
        <f>'[1]OTCHET'!G77</f>
        <v>77967</v>
      </c>
      <c r="H28" s="150">
        <f>'[1]OTCHET'!H77</f>
        <v>0</v>
      </c>
      <c r="I28" s="150">
        <f>'[1]OTCHET'!I77</f>
        <v>-1089</v>
      </c>
      <c r="J28" s="151">
        <f>'[1]OTCHET'!J77</f>
        <v>0</v>
      </c>
      <c r="K28" s="152"/>
      <c r="L28" s="152"/>
      <c r="M28" s="152"/>
      <c r="N28" s="116"/>
      <c r="O28" s="153" t="s">
        <v>40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41</v>
      </c>
      <c r="C29" s="155" t="s">
        <v>42</v>
      </c>
      <c r="D29" s="154"/>
      <c r="E29" s="156">
        <f>+'[1]OTCHET'!E78+'[1]OTCHET'!E79</f>
        <v>0</v>
      </c>
      <c r="F29" s="156">
        <f t="shared" si="1"/>
        <v>59122</v>
      </c>
      <c r="G29" s="157">
        <f>+'[1]OTCHET'!G78+'[1]OTCHET'!G79</f>
        <v>58798</v>
      </c>
      <c r="H29" s="158">
        <f>+'[1]OTCHET'!H78+'[1]OTCHET'!H79</f>
        <v>0</v>
      </c>
      <c r="I29" s="158">
        <f>+'[1]OTCHET'!I78+'[1]OTCHET'!I79</f>
        <v>324</v>
      </c>
      <c r="J29" s="159">
        <f>+'[1]OTCHET'!J78+'[1]OTCHET'!J79</f>
        <v>0</v>
      </c>
      <c r="K29" s="152"/>
      <c r="L29" s="152"/>
      <c r="M29" s="152"/>
      <c r="N29" s="116"/>
      <c r="O29" s="160" t="s">
        <v>42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43</v>
      </c>
      <c r="C30" s="161" t="s">
        <v>44</v>
      </c>
      <c r="D30" s="161"/>
      <c r="E30" s="162">
        <f>'[1]OTCHET'!E90+'[1]OTCHET'!E93+'[1]OTCHET'!E94</f>
        <v>27229800</v>
      </c>
      <c r="F30" s="162">
        <f t="shared" si="1"/>
        <v>3116819</v>
      </c>
      <c r="G30" s="163">
        <f>'[1]OTCHET'!G90+'[1]OTCHET'!G93+'[1]OTCHET'!G94</f>
        <v>2918424</v>
      </c>
      <c r="H30" s="164">
        <f>'[1]OTCHET'!H90+'[1]OTCHET'!H93+'[1]OTCHET'!H94</f>
        <v>198395</v>
      </c>
      <c r="I30" s="164">
        <f>'[1]OTCHET'!I90+'[1]OTCHET'!I93+'[1]OTCHET'!I94</f>
        <v>0</v>
      </c>
      <c r="J30" s="165">
        <f>'[1]OTCHET'!J90+'[1]OTCHET'!J93+'[1]OTCHET'!J94</f>
        <v>0</v>
      </c>
      <c r="K30" s="152"/>
      <c r="L30" s="152"/>
      <c r="M30" s="152"/>
      <c r="N30" s="116"/>
      <c r="O30" s="166" t="s">
        <v>44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45</v>
      </c>
      <c r="C31" s="167" t="s">
        <v>46</v>
      </c>
      <c r="D31" s="167"/>
      <c r="E31" s="168">
        <f>'[1]OTCHET'!E106</f>
        <v>7969000</v>
      </c>
      <c r="F31" s="168">
        <f t="shared" si="1"/>
        <v>587332</v>
      </c>
      <c r="G31" s="169">
        <f>'[1]OTCHET'!G106</f>
        <v>482462</v>
      </c>
      <c r="H31" s="170">
        <f>'[1]OTCHET'!H106</f>
        <v>0</v>
      </c>
      <c r="I31" s="170">
        <f>'[1]OTCHET'!I106</f>
        <v>0</v>
      </c>
      <c r="J31" s="171">
        <f>'[1]OTCHET'!J106</f>
        <v>104870</v>
      </c>
      <c r="K31" s="152"/>
      <c r="L31" s="152"/>
      <c r="M31" s="152"/>
      <c r="N31" s="116"/>
      <c r="O31" s="172" t="s">
        <v>46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47</v>
      </c>
      <c r="C32" s="167" t="s">
        <v>48</v>
      </c>
      <c r="D32" s="167"/>
      <c r="E32" s="168">
        <f>'[1]OTCHET'!E110+'[1]OTCHET'!E119+'[1]OTCHET'!E135+'[1]OTCHET'!E136</f>
        <v>18156000</v>
      </c>
      <c r="F32" s="168">
        <f t="shared" si="1"/>
        <v>17560731</v>
      </c>
      <c r="G32" s="169">
        <f>'[1]OTCHET'!G110+'[1]OTCHET'!G119+'[1]OTCHET'!G135+'[1]OTCHET'!G136</f>
        <v>2039600</v>
      </c>
      <c r="H32" s="170">
        <f>'[1]OTCHET'!H110+'[1]OTCHET'!H119+'[1]OTCHET'!H135+'[1]OTCHET'!H136</f>
        <v>15626004</v>
      </c>
      <c r="I32" s="170">
        <f>'[1]OTCHET'!I110+'[1]OTCHET'!I119+'[1]OTCHET'!I135+'[1]OTCHET'!I136</f>
        <v>-3</v>
      </c>
      <c r="J32" s="171">
        <f>'[1]OTCHET'!J110+'[1]OTCHET'!J119+'[1]OTCHET'!J135+'[1]OTCHET'!J136</f>
        <v>-104870</v>
      </c>
      <c r="K32" s="173"/>
      <c r="L32" s="173"/>
      <c r="M32" s="173"/>
      <c r="N32" s="116"/>
      <c r="O32" s="172" t="s">
        <v>48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49</v>
      </c>
      <c r="C33" s="175" t="s">
        <v>50</v>
      </c>
      <c r="D33" s="174"/>
      <c r="E33" s="120">
        <f>'[1]OTCHET'!E123</f>
        <v>0</v>
      </c>
      <c r="F33" s="120">
        <f t="shared" si="1"/>
        <v>0</v>
      </c>
      <c r="G33" s="121">
        <f>'[1]OTCHET'!G123</f>
        <v>0</v>
      </c>
      <c r="H33" s="122">
        <f>'[1]OTCHET'!H123</f>
        <v>0</v>
      </c>
      <c r="I33" s="122">
        <f>'[1]OTCHET'!I123</f>
        <v>0</v>
      </c>
      <c r="J33" s="123">
        <f>'[1]OTCHET'!J123</f>
        <v>0</v>
      </c>
      <c r="K33" s="173"/>
      <c r="L33" s="173"/>
      <c r="M33" s="173"/>
      <c r="N33" s="116"/>
      <c r="O33" s="125" t="s">
        <v>50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51</v>
      </c>
      <c r="C36" s="190" t="s">
        <v>52</v>
      </c>
      <c r="D36" s="190"/>
      <c r="E36" s="191">
        <f>+'[1]OTCHET'!E137</f>
        <v>0</v>
      </c>
      <c r="F36" s="191">
        <f t="shared" si="1"/>
        <v>0</v>
      </c>
      <c r="G36" s="192">
        <f>+'[1]OTCHET'!G137</f>
        <v>0</v>
      </c>
      <c r="H36" s="193">
        <f>+'[1]OTCHET'!H137</f>
        <v>0</v>
      </c>
      <c r="I36" s="193">
        <f>+'[1]OTCHET'!I137</f>
        <v>0</v>
      </c>
      <c r="J36" s="194">
        <f>+'[1]OTCHET'!J137</f>
        <v>0</v>
      </c>
      <c r="K36" s="195"/>
      <c r="L36" s="195"/>
      <c r="M36" s="195"/>
      <c r="N36" s="196"/>
      <c r="O36" s="197" t="s">
        <v>52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53</v>
      </c>
      <c r="C37" s="198" t="s">
        <v>54</v>
      </c>
      <c r="D37" s="198"/>
      <c r="E37" s="199">
        <f>'[1]OTCHET'!E140+'[1]OTCHET'!E149+'[1]OTCHET'!E158</f>
        <v>0</v>
      </c>
      <c r="F37" s="199">
        <f t="shared" si="1"/>
        <v>0</v>
      </c>
      <c r="G37" s="200">
        <f>'[1]OTCHET'!G140+'[1]OTCHET'!G149+'[1]OTCHET'!G158</f>
        <v>0</v>
      </c>
      <c r="H37" s="201">
        <f>'[1]OTCHET'!H140+'[1]OTCHET'!H149+'[1]OTCHET'!H158</f>
        <v>0</v>
      </c>
      <c r="I37" s="201">
        <f>'[1]OTCHET'!I140+'[1]OTCHET'!I149+'[1]OTCHET'!I158</f>
        <v>0</v>
      </c>
      <c r="J37" s="202">
        <f>'[1]OTCHET'!J140+'[1]OTCHET'!J149+'[1]OTCHET'!J158</f>
        <v>0</v>
      </c>
      <c r="K37" s="203"/>
      <c r="L37" s="203"/>
      <c r="M37" s="203"/>
      <c r="N37" s="196"/>
      <c r="O37" s="204" t="s">
        <v>54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55</v>
      </c>
      <c r="C38" s="207" t="s">
        <v>56</v>
      </c>
      <c r="D38" s="208"/>
      <c r="E38" s="209">
        <f aca="true" t="shared" si="3" ref="E38:J38">E39+E43+E44+E46+SUM(E48:E52)+E55</f>
        <v>696301800</v>
      </c>
      <c r="F38" s="209">
        <f t="shared" si="3"/>
        <v>60198178</v>
      </c>
      <c r="G38" s="210">
        <f t="shared" si="3"/>
        <v>58581015</v>
      </c>
      <c r="H38" s="211">
        <f t="shared" si="3"/>
        <v>-4041</v>
      </c>
      <c r="I38" s="211">
        <f t="shared" si="3"/>
        <v>118414</v>
      </c>
      <c r="J38" s="212">
        <f t="shared" si="3"/>
        <v>1502790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56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57</v>
      </c>
      <c r="C39" s="220" t="s">
        <v>58</v>
      </c>
      <c r="D39" s="219"/>
      <c r="E39" s="221">
        <f aca="true" t="shared" si="4" ref="E39:J39">SUM(E40:E42)</f>
        <v>58229000</v>
      </c>
      <c r="F39" s="221">
        <f t="shared" si="4"/>
        <v>5716931</v>
      </c>
      <c r="G39" s="222">
        <f t="shared" si="4"/>
        <v>4204094</v>
      </c>
      <c r="H39" s="223">
        <f t="shared" si="4"/>
        <v>0</v>
      </c>
      <c r="I39" s="223">
        <f t="shared" si="4"/>
        <v>10047</v>
      </c>
      <c r="J39" s="224">
        <f t="shared" si="4"/>
        <v>1502790</v>
      </c>
      <c r="K39" s="124"/>
      <c r="L39" s="124"/>
      <c r="M39" s="124"/>
      <c r="N39" s="225"/>
      <c r="O39" s="117" t="s">
        <v>59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60</v>
      </c>
      <c r="C40" s="227" t="s">
        <v>58</v>
      </c>
      <c r="D40" s="228"/>
      <c r="E40" s="229">
        <f>'[1]OTCHET'!E187</f>
        <v>42667066</v>
      </c>
      <c r="F40" s="229">
        <f t="shared" si="1"/>
        <v>4245720</v>
      </c>
      <c r="G40" s="230">
        <f>'[1]OTCHET'!G187</f>
        <v>3792877</v>
      </c>
      <c r="H40" s="231">
        <f>'[1]OTCHET'!H187</f>
        <v>0</v>
      </c>
      <c r="I40" s="231">
        <f>'[1]OTCHET'!I187</f>
        <v>9793</v>
      </c>
      <c r="J40" s="232">
        <f>'[1]OTCHET'!J187</f>
        <v>443050</v>
      </c>
      <c r="K40" s="124"/>
      <c r="L40" s="124"/>
      <c r="M40" s="124"/>
      <c r="N40" s="225"/>
      <c r="O40" s="233" t="s">
        <v>58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61</v>
      </c>
      <c r="C41" s="235" t="s">
        <v>62</v>
      </c>
      <c r="D41" s="236"/>
      <c r="E41" s="237">
        <f>'[1]OTCHET'!E190</f>
        <v>4815021</v>
      </c>
      <c r="F41" s="237">
        <f t="shared" si="1"/>
        <v>469226</v>
      </c>
      <c r="G41" s="238">
        <f>'[1]OTCHET'!G190</f>
        <v>411217</v>
      </c>
      <c r="H41" s="239">
        <f>'[1]OTCHET'!H190</f>
        <v>0</v>
      </c>
      <c r="I41" s="239">
        <f>'[1]OTCHET'!I190</f>
        <v>254</v>
      </c>
      <c r="J41" s="240">
        <f>'[1]OTCHET'!J190</f>
        <v>57755</v>
      </c>
      <c r="K41" s="152"/>
      <c r="L41" s="152"/>
      <c r="M41" s="152"/>
      <c r="N41" s="225"/>
      <c r="O41" s="172" t="s">
        <v>62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63</v>
      </c>
      <c r="C42" s="242" t="s">
        <v>64</v>
      </c>
      <c r="D42" s="243"/>
      <c r="E42" s="244">
        <f>+'[1]OTCHET'!E196+'[1]OTCHET'!E204</f>
        <v>10746913</v>
      </c>
      <c r="F42" s="244">
        <f t="shared" si="1"/>
        <v>1001985</v>
      </c>
      <c r="G42" s="245">
        <f>+'[1]OTCHET'!G196+'[1]OTCHET'!G204</f>
        <v>0</v>
      </c>
      <c r="H42" s="246">
        <f>+'[1]OTCHET'!H196+'[1]OTCHET'!H204</f>
        <v>0</v>
      </c>
      <c r="I42" s="246">
        <f>+'[1]OTCHET'!I196+'[1]OTCHET'!I204</f>
        <v>0</v>
      </c>
      <c r="J42" s="247">
        <f>+'[1]OTCHET'!J196+'[1]OTCHET'!J204</f>
        <v>1001985</v>
      </c>
      <c r="K42" s="152"/>
      <c r="L42" s="152"/>
      <c r="M42" s="152"/>
      <c r="N42" s="225"/>
      <c r="O42" s="172" t="s">
        <v>64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65</v>
      </c>
      <c r="C43" s="249" t="s">
        <v>66</v>
      </c>
      <c r="D43" s="248"/>
      <c r="E43" s="250">
        <f>+'[1]OTCHET'!E205+'[1]OTCHET'!E223+'[1]OTCHET'!E274</f>
        <v>34439600</v>
      </c>
      <c r="F43" s="250">
        <f t="shared" si="1"/>
        <v>1783942</v>
      </c>
      <c r="G43" s="251">
        <f>+'[1]OTCHET'!G205+'[1]OTCHET'!G223+'[1]OTCHET'!G274</f>
        <v>1679616</v>
      </c>
      <c r="H43" s="252">
        <f>+'[1]OTCHET'!H205+'[1]OTCHET'!H223+'[1]OTCHET'!H274</f>
        <v>-4041</v>
      </c>
      <c r="I43" s="252">
        <f>+'[1]OTCHET'!I205+'[1]OTCHET'!I223+'[1]OTCHET'!I274</f>
        <v>108367</v>
      </c>
      <c r="J43" s="253">
        <f>+'[1]OTCHET'!J205+'[1]OTCHET'!J223+'[1]OTCHET'!J274</f>
        <v>0</v>
      </c>
      <c r="K43" s="152"/>
      <c r="L43" s="152"/>
      <c r="M43" s="152"/>
      <c r="N43" s="225"/>
      <c r="O43" s="172" t="s">
        <v>66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67</v>
      </c>
      <c r="C44" s="119" t="s">
        <v>68</v>
      </c>
      <c r="D44" s="254"/>
      <c r="E44" s="120">
        <f>+'[1]OTCHET'!E227+'[1]OTCHET'!E233+'[1]OTCHET'!E236+'[1]OTCHET'!E237+'[1]OTCHET'!E238+'[1]OTCHET'!E239+'[1]OTCHET'!E243</f>
        <v>0</v>
      </c>
      <c r="F44" s="120">
        <f t="shared" si="1"/>
        <v>0</v>
      </c>
      <c r="G44" s="121">
        <f>+'[1]OTCHET'!G227+'[1]OTCHET'!G233+'[1]OTCHET'!G236+'[1]OTCHET'!G237+'[1]OTCHET'!G238+'[1]OTCHET'!G239+'[1]OTCHET'!G243</f>
        <v>0</v>
      </c>
      <c r="H44" s="122">
        <f>+'[1]OTCHET'!H227+'[1]OTCHET'!H233+'[1]OTCHET'!H236+'[1]OTCHET'!H237+'[1]OTCHET'!H238+'[1]OTCHET'!H239+'[1]OTCHET'!H243</f>
        <v>0</v>
      </c>
      <c r="I44" s="122">
        <f>+'[1]OTCHET'!I227+'[1]OTCHET'!I233+'[1]OTCHET'!I236+'[1]OTCHET'!I237+'[1]OTCHET'!I238+'[1]OTCHET'!I239+'[1]OTCHET'!I243</f>
        <v>0</v>
      </c>
      <c r="J44" s="123">
        <f>+'[1]OTCHET'!J227+'[1]OTCHET'!J233+'[1]OTCHET'!J236+'[1]OTCHET'!J237+'[1]OTCHET'!J238+'[1]OTCHET'!J239+'[1]OTCHET'!J243</f>
        <v>0</v>
      </c>
      <c r="K44" s="152"/>
      <c r="L44" s="152"/>
      <c r="M44" s="152"/>
      <c r="N44" s="225"/>
      <c r="O44" s="125" t="s">
        <v>68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69</v>
      </c>
      <c r="C45" s="255" t="s">
        <v>70</v>
      </c>
      <c r="D45" s="255"/>
      <c r="E45" s="256">
        <f>+'[1]OTCHET'!E236+'[1]OTCHET'!E237+'[1]OTCHET'!E238+'[1]OTCHET'!E239+'[1]OTCHET'!E246+'[1]OTCHET'!E247+'[1]OTCHET'!E251</f>
        <v>0</v>
      </c>
      <c r="F45" s="256">
        <f t="shared" si="1"/>
        <v>0</v>
      </c>
      <c r="G45" s="257">
        <f>+'[1]OTCHET'!G236+'[1]OTCHET'!G237+'[1]OTCHET'!G238+'[1]OTCHET'!G239+'[1]OTCHET'!G246+'[1]OTCHET'!G247+'[1]OTCHET'!G251</f>
        <v>0</v>
      </c>
      <c r="H45" s="258">
        <f>+'[1]OTCHET'!H236+'[1]OTCHET'!H237+'[1]OTCHET'!H238+'[1]OTCHET'!H239+'[1]OTCHET'!H246+'[1]OTCHET'!H247+'[1]OTCHET'!H251</f>
        <v>0</v>
      </c>
      <c r="I45" s="259">
        <f>+'[1]OTCHET'!I236+'[1]OTCHET'!I237+'[1]OTCHET'!I238+'[1]OTCHET'!I239+'[1]OTCHET'!I246+'[1]OTCHET'!I247+'[1]OTCHET'!I251</f>
        <v>0</v>
      </c>
      <c r="J45" s="260">
        <f>+'[1]OTCHET'!J236+'[1]OTCHET'!J237+'[1]OTCHET'!J238+'[1]OTCHET'!J239+'[1]OTCHET'!J246+'[1]OTCHET'!J247+'[1]OTCHET'!J251</f>
        <v>0</v>
      </c>
      <c r="K45" s="152"/>
      <c r="L45" s="152"/>
      <c r="M45" s="152"/>
      <c r="N45" s="225"/>
      <c r="O45" s="261" t="s">
        <v>70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71</v>
      </c>
      <c r="C46" s="249" t="s">
        <v>72</v>
      </c>
      <c r="D46" s="248"/>
      <c r="E46" s="250">
        <f>+'[1]OTCHET'!E258+'[1]OTCHET'!E259+'[1]OTCHET'!E260+'[1]OTCHET'!E261</f>
        <v>0</v>
      </c>
      <c r="F46" s="250">
        <f t="shared" si="1"/>
        <v>0</v>
      </c>
      <c r="G46" s="251">
        <f>+'[1]OTCHET'!G258+'[1]OTCHET'!G259+'[1]OTCHET'!G260+'[1]OTCHET'!G261</f>
        <v>0</v>
      </c>
      <c r="H46" s="252">
        <f>+'[1]OTCHET'!H258+'[1]OTCHET'!H259+'[1]OTCHET'!H260+'[1]OTCHET'!H261</f>
        <v>0</v>
      </c>
      <c r="I46" s="252">
        <f>+'[1]OTCHET'!I258+'[1]OTCHET'!I259+'[1]OTCHET'!I260+'[1]OTCHET'!I261</f>
        <v>0</v>
      </c>
      <c r="J46" s="253">
        <f>+'[1]OTCHET'!J258+'[1]OTCHET'!J259+'[1]OTCHET'!J260+'[1]OTCHET'!J261</f>
        <v>0</v>
      </c>
      <c r="K46" s="152"/>
      <c r="L46" s="152"/>
      <c r="M46" s="152"/>
      <c r="N46" s="225"/>
      <c r="O46" s="233" t="s">
        <v>72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73</v>
      </c>
      <c r="C47" s="255" t="s">
        <v>74</v>
      </c>
      <c r="D47" s="255"/>
      <c r="E47" s="256">
        <f>+'[1]OTCHET'!E259</f>
        <v>0</v>
      </c>
      <c r="F47" s="256">
        <f t="shared" si="1"/>
        <v>0</v>
      </c>
      <c r="G47" s="257">
        <f>+'[1]OTCHET'!G259</f>
        <v>0</v>
      </c>
      <c r="H47" s="258">
        <f>+'[1]OTCHET'!H259</f>
        <v>0</v>
      </c>
      <c r="I47" s="259">
        <f>+'[1]OTCHET'!I259</f>
        <v>0</v>
      </c>
      <c r="J47" s="260">
        <f>+'[1]OTCHET'!J259</f>
        <v>0</v>
      </c>
      <c r="K47" s="152"/>
      <c r="L47" s="152"/>
      <c r="M47" s="152"/>
      <c r="N47" s="225"/>
      <c r="O47" s="261" t="s">
        <v>74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75</v>
      </c>
      <c r="C48" s="262" t="s">
        <v>76</v>
      </c>
      <c r="D48" s="263"/>
      <c r="E48" s="168">
        <f>+'[1]OTCHET'!E268+'[1]OTCHET'!E272+'[1]OTCHET'!E273</f>
        <v>603633200</v>
      </c>
      <c r="F48" s="168">
        <f t="shared" si="1"/>
        <v>47213333</v>
      </c>
      <c r="G48" s="163">
        <f>+'[1]OTCHET'!G268+'[1]OTCHET'!G272+'[1]OTCHET'!G273</f>
        <v>47213333</v>
      </c>
      <c r="H48" s="164">
        <f>+'[1]OTCHET'!H268+'[1]OTCHET'!H272+'[1]OTCHET'!H273</f>
        <v>0</v>
      </c>
      <c r="I48" s="164">
        <f>+'[1]OTCHET'!I268+'[1]OTCHET'!I272+'[1]OTCHET'!I273</f>
        <v>0</v>
      </c>
      <c r="J48" s="165">
        <f>+'[1]OTCHET'!J268+'[1]OTCHET'!J272+'[1]OTCHET'!J273</f>
        <v>0</v>
      </c>
      <c r="K48" s="152"/>
      <c r="L48" s="152"/>
      <c r="M48" s="152"/>
      <c r="N48" s="225"/>
      <c r="O48" s="172" t="s">
        <v>77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78</v>
      </c>
      <c r="C49" s="262" t="s">
        <v>79</v>
      </c>
      <c r="D49" s="263"/>
      <c r="E49" s="168">
        <f>'[1]OTCHET'!E278+'[1]OTCHET'!E279+'[1]OTCHET'!E287+'[1]OTCHET'!E290</f>
        <v>0</v>
      </c>
      <c r="F49" s="168">
        <f t="shared" si="1"/>
        <v>0</v>
      </c>
      <c r="G49" s="169">
        <f>'[1]OTCHET'!G278+'[1]OTCHET'!G279+'[1]OTCHET'!G287+'[1]OTCHET'!G290</f>
        <v>0</v>
      </c>
      <c r="H49" s="170">
        <f>'[1]OTCHET'!H278+'[1]OTCHET'!H279+'[1]OTCHET'!H287+'[1]OTCHET'!H290</f>
        <v>0</v>
      </c>
      <c r="I49" s="170">
        <f>'[1]OTCHET'!I278+'[1]OTCHET'!I279+'[1]OTCHET'!I287+'[1]OTCHET'!I290</f>
        <v>0</v>
      </c>
      <c r="J49" s="171">
        <f>'[1]OTCHET'!J278+'[1]OTCHET'!J279+'[1]OTCHET'!J287+'[1]OTCHET'!J290</f>
        <v>0</v>
      </c>
      <c r="K49" s="152"/>
      <c r="L49" s="152"/>
      <c r="M49" s="152"/>
      <c r="N49" s="225"/>
      <c r="O49" s="172" t="s">
        <v>79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80</v>
      </c>
      <c r="C50" s="262" t="s">
        <v>81</v>
      </c>
      <c r="D50" s="262"/>
      <c r="E50" s="168">
        <f>+'[1]OTCHET'!E291</f>
        <v>0</v>
      </c>
      <c r="F50" s="168">
        <f t="shared" si="1"/>
        <v>5483972</v>
      </c>
      <c r="G50" s="169">
        <f>+'[1]OTCHET'!G291</f>
        <v>5483972</v>
      </c>
      <c r="H50" s="170">
        <f>+'[1]OTCHET'!H291</f>
        <v>0</v>
      </c>
      <c r="I50" s="170">
        <f>+'[1]OTCHET'!I291</f>
        <v>0</v>
      </c>
      <c r="J50" s="171">
        <f>+'[1]OTCHET'!J291</f>
        <v>0</v>
      </c>
      <c r="K50" s="152"/>
      <c r="L50" s="152"/>
      <c r="M50" s="152"/>
      <c r="N50" s="225"/>
      <c r="O50" s="172" t="s">
        <v>81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82</v>
      </c>
      <c r="C51" s="264" t="s">
        <v>83</v>
      </c>
      <c r="D51" s="119"/>
      <c r="E51" s="120">
        <f>+'[1]OTCHET'!E275</f>
        <v>0</v>
      </c>
      <c r="F51" s="120">
        <f>+G51+H51+I51+J51</f>
        <v>0</v>
      </c>
      <c r="G51" s="121">
        <f>+'[1]OTCHET'!G275</f>
        <v>0</v>
      </c>
      <c r="H51" s="122">
        <f>+'[1]OTCHET'!H275</f>
        <v>0</v>
      </c>
      <c r="I51" s="122">
        <f>+'[1]OTCHET'!I275</f>
        <v>0</v>
      </c>
      <c r="J51" s="123">
        <f>+'[1]OTCHET'!J275</f>
        <v>0</v>
      </c>
      <c r="K51" s="152"/>
      <c r="L51" s="152"/>
      <c r="M51" s="152"/>
      <c r="N51" s="225"/>
      <c r="O51" s="172" t="s">
        <v>84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85</v>
      </c>
      <c r="C52" s="264" t="s">
        <v>83</v>
      </c>
      <c r="D52" s="119"/>
      <c r="E52" s="120">
        <f>+'[1]OTCHET'!E296</f>
        <v>0</v>
      </c>
      <c r="F52" s="120">
        <f t="shared" si="1"/>
        <v>0</v>
      </c>
      <c r="G52" s="121">
        <f>+'[1]OTCHET'!G296</f>
        <v>0</v>
      </c>
      <c r="H52" s="122">
        <f>+'[1]OTCHET'!H296</f>
        <v>0</v>
      </c>
      <c r="I52" s="122">
        <f>+'[1]OTCHET'!I296</f>
        <v>0</v>
      </c>
      <c r="J52" s="123">
        <f>+'[1]OTCHET'!J296</f>
        <v>0</v>
      </c>
      <c r="K52" s="152"/>
      <c r="L52" s="152"/>
      <c r="M52" s="152"/>
      <c r="N52" s="225"/>
      <c r="O52" s="125" t="s">
        <v>83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86</v>
      </c>
      <c r="C53" s="265" t="s">
        <v>87</v>
      </c>
      <c r="D53" s="266"/>
      <c r="E53" s="267">
        <f>'[1]OTCHET'!E297</f>
        <v>0</v>
      </c>
      <c r="F53" s="267">
        <f t="shared" si="1"/>
        <v>0</v>
      </c>
      <c r="G53" s="268">
        <f>'[1]OTCHET'!G297</f>
        <v>0</v>
      </c>
      <c r="H53" s="269">
        <f>'[1]OTCHET'!H297</f>
        <v>0</v>
      </c>
      <c r="I53" s="269">
        <f>'[1]OTCHET'!I297</f>
        <v>0</v>
      </c>
      <c r="J53" s="270">
        <f>'[1]OTCHET'!J297</f>
        <v>0</v>
      </c>
      <c r="K53" s="173"/>
      <c r="L53" s="173"/>
      <c r="M53" s="173"/>
      <c r="N53" s="225"/>
      <c r="O53" s="271" t="s">
        <v>87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88</v>
      </c>
      <c r="C54" s="273" t="s">
        <v>89</v>
      </c>
      <c r="D54" s="274"/>
      <c r="E54" s="275">
        <f>'[1]OTCHET'!E299</f>
        <v>0</v>
      </c>
      <c r="F54" s="275">
        <f t="shared" si="1"/>
        <v>0</v>
      </c>
      <c r="G54" s="276">
        <f>'[1]OTCHET'!G299</f>
        <v>0</v>
      </c>
      <c r="H54" s="277">
        <f>'[1]OTCHET'!H299</f>
        <v>0</v>
      </c>
      <c r="I54" s="277">
        <f>'[1]OTCHET'!I299</f>
        <v>0</v>
      </c>
      <c r="J54" s="278">
        <f>'[1]OTCHET'!J299</f>
        <v>0</v>
      </c>
      <c r="K54" s="279"/>
      <c r="L54" s="279"/>
      <c r="M54" s="280"/>
      <c r="N54" s="225"/>
      <c r="O54" s="281" t="s">
        <v>89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90</v>
      </c>
      <c r="C55" s="176" t="s">
        <v>91</v>
      </c>
      <c r="D55" s="283"/>
      <c r="E55" s="284">
        <f>+'[1]OTCHET'!E300</f>
        <v>0</v>
      </c>
      <c r="F55" s="284">
        <f t="shared" si="1"/>
        <v>0</v>
      </c>
      <c r="G55" s="285">
        <f>+'[1]OTCHET'!G300</f>
        <v>0</v>
      </c>
      <c r="H55" s="286">
        <f>+'[1]OTCHET'!H300</f>
        <v>0</v>
      </c>
      <c r="I55" s="286">
        <f>+'[1]OTCHET'!I300</f>
        <v>0</v>
      </c>
      <c r="J55" s="287">
        <f>+'[1]OTCHET'!J300</f>
        <v>0</v>
      </c>
      <c r="K55" s="288"/>
      <c r="L55" s="288"/>
      <c r="M55" s="289"/>
      <c r="N55" s="196"/>
      <c r="O55" s="290" t="s">
        <v>91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92</v>
      </c>
      <c r="C56" s="292" t="s">
        <v>93</v>
      </c>
      <c r="D56" s="292"/>
      <c r="E56" s="293">
        <f aca="true" t="shared" si="5" ref="E56:J56">+E57+E58+E62</f>
        <v>642140000</v>
      </c>
      <c r="F56" s="293">
        <f t="shared" si="5"/>
        <v>54864725</v>
      </c>
      <c r="G56" s="294">
        <f t="shared" si="5"/>
        <v>53270985</v>
      </c>
      <c r="H56" s="295">
        <f t="shared" si="5"/>
        <v>0</v>
      </c>
      <c r="I56" s="296">
        <f t="shared" si="5"/>
        <v>-720</v>
      </c>
      <c r="J56" s="297">
        <f t="shared" si="5"/>
        <v>1594460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93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94</v>
      </c>
      <c r="C57" s="249" t="s">
        <v>95</v>
      </c>
      <c r="D57" s="248"/>
      <c r="E57" s="299">
        <f>+'[1]OTCHET'!E364+'[1]OTCHET'!E378+'[1]OTCHET'!E391</f>
        <v>453950200</v>
      </c>
      <c r="F57" s="299">
        <f t="shared" si="1"/>
        <v>53114483</v>
      </c>
      <c r="G57" s="300">
        <f>+'[1]OTCHET'!G364+'[1]OTCHET'!G378+'[1]OTCHET'!G391</f>
        <v>53114483</v>
      </c>
      <c r="H57" s="301">
        <f>+'[1]OTCHET'!H364+'[1]OTCHET'!H378+'[1]OTCHET'!H391</f>
        <v>0</v>
      </c>
      <c r="I57" s="301">
        <f>+'[1]OTCHET'!I364+'[1]OTCHET'!I378+'[1]OTCHET'!I391</f>
        <v>0</v>
      </c>
      <c r="J57" s="302">
        <f>+'[1]OTCHET'!J364+'[1]OTCHET'!J378+'[1]OTCHET'!J391</f>
        <v>0</v>
      </c>
      <c r="K57" s="289"/>
      <c r="L57" s="289"/>
      <c r="M57" s="289"/>
      <c r="N57" s="196"/>
      <c r="O57" s="303" t="s">
        <v>95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96</v>
      </c>
      <c r="C58" s="262" t="s">
        <v>97</v>
      </c>
      <c r="D58" s="263"/>
      <c r="E58" s="304">
        <f>+'[1]OTCHET'!E386+'[1]OTCHET'!E394+'[1]OTCHET'!E399+'[1]OTCHET'!E402+'[1]OTCHET'!E405+'[1]OTCHET'!E408+'[1]OTCHET'!E409+'[1]OTCHET'!E412+'[1]OTCHET'!E425+'[1]OTCHET'!E426+'[1]OTCHET'!E427+'[1]OTCHET'!E428+'[1]OTCHET'!E429</f>
        <v>188189800</v>
      </c>
      <c r="F58" s="304">
        <f t="shared" si="1"/>
        <v>155782</v>
      </c>
      <c r="G58" s="305">
        <f>+'[1]OTCHET'!G386+'[1]OTCHET'!G394+'[1]OTCHET'!G399+'[1]OTCHET'!G402+'[1]OTCHET'!G405+'[1]OTCHET'!G408+'[1]OTCHET'!G409+'[1]OTCHET'!G412+'[1]OTCHET'!G425+'[1]OTCHET'!G426+'[1]OTCHET'!G427+'[1]OTCHET'!G428+'[1]OTCHET'!G429</f>
        <v>156502</v>
      </c>
      <c r="H58" s="306">
        <f>+'[1]OTCHET'!H386+'[1]OTCHET'!H394+'[1]OTCHET'!H399+'[1]OTCHET'!H402+'[1]OTCHET'!H405+'[1]OTCHET'!H408+'[1]OTCHET'!H409+'[1]OTCHET'!H412+'[1]OTCHET'!H425+'[1]OTCHET'!H426+'[1]OTCHET'!H427+'[1]OTCHET'!H428+'[1]OTCHET'!H429</f>
        <v>0</v>
      </c>
      <c r="I58" s="306">
        <f>+'[1]OTCHET'!I386+'[1]OTCHET'!I394+'[1]OTCHET'!I399+'[1]OTCHET'!I402+'[1]OTCHET'!I405+'[1]OTCHET'!I408+'[1]OTCHET'!I409+'[1]OTCHET'!I412+'[1]OTCHET'!I425+'[1]OTCHET'!I426+'[1]OTCHET'!I427+'[1]OTCHET'!I428+'[1]OTCHET'!I429</f>
        <v>-720</v>
      </c>
      <c r="J58" s="307">
        <f>+'[1]OTCHET'!J386+'[1]OTCHET'!J394+'[1]OTCHET'!J399+'[1]OTCHET'!J402+'[1]OTCHET'!J405+'[1]OTCHET'!J408+'[1]OTCHET'!J409+'[1]OTCHET'!J412+'[1]OTCHET'!J425+'[1]OTCHET'!J426+'[1]OTCHET'!J427+'[1]OTCHET'!J428+'[1]OTCHET'!J429</f>
        <v>0</v>
      </c>
      <c r="K58" s="289"/>
      <c r="L58" s="289"/>
      <c r="M58" s="289"/>
      <c r="N58" s="196"/>
      <c r="O58" s="308" t="s">
        <v>97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98</v>
      </c>
      <c r="C59" s="119" t="s">
        <v>99</v>
      </c>
      <c r="D59" s="254"/>
      <c r="E59" s="309">
        <f>+'[1]OTCHET'!E425+'[1]OTCHET'!E426+'[1]OTCHET'!E427+'[1]OTCHET'!E428+'[1]OTCHET'!E429</f>
        <v>0</v>
      </c>
      <c r="F59" s="309">
        <f t="shared" si="1"/>
        <v>0</v>
      </c>
      <c r="G59" s="310">
        <f>+'[1]OTCHET'!G425+'[1]OTCHET'!G426+'[1]OTCHET'!G427+'[1]OTCHET'!G428+'[1]OTCHET'!G429</f>
        <v>0</v>
      </c>
      <c r="H59" s="311">
        <f>+'[1]OTCHET'!H425+'[1]OTCHET'!H426+'[1]OTCHET'!H427+'[1]OTCHET'!H428+'[1]OTCHET'!H429</f>
        <v>0</v>
      </c>
      <c r="I59" s="311">
        <f>+'[1]OTCHET'!I425+'[1]OTCHET'!I426+'[1]OTCHET'!I427+'[1]OTCHET'!I428+'[1]OTCHET'!I429</f>
        <v>0</v>
      </c>
      <c r="J59" s="312">
        <f>+'[1]OTCHET'!J425+'[1]OTCHET'!J426+'[1]OTCHET'!J427+'[1]OTCHET'!J428+'[1]OTCHET'!J429</f>
        <v>0</v>
      </c>
      <c r="K59" s="289"/>
      <c r="L59" s="289"/>
      <c r="M59" s="289"/>
      <c r="N59" s="196"/>
      <c r="O59" s="313" t="s">
        <v>99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100</v>
      </c>
      <c r="C60" s="314" t="s">
        <v>32</v>
      </c>
      <c r="D60" s="315"/>
      <c r="E60" s="316">
        <f>'[1]OTCHET'!E408</f>
        <v>0</v>
      </c>
      <c r="F60" s="316">
        <f t="shared" si="1"/>
        <v>0</v>
      </c>
      <c r="G60" s="317">
        <f>'[1]OTCHET'!G408</f>
        <v>0</v>
      </c>
      <c r="H60" s="318">
        <f>'[1]OTCHET'!H408</f>
        <v>0</v>
      </c>
      <c r="I60" s="318">
        <f>'[1]OTCHET'!I408</f>
        <v>0</v>
      </c>
      <c r="J60" s="319">
        <f>'[1]OTCHET'!J408</f>
        <v>0</v>
      </c>
      <c r="K60" s="289"/>
      <c r="L60" s="289"/>
      <c r="M60" s="289"/>
      <c r="N60" s="196"/>
      <c r="O60" s="320" t="s">
        <v>32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101</v>
      </c>
      <c r="C62" s="198" t="s">
        <v>102</v>
      </c>
      <c r="D62" s="323"/>
      <c r="E62" s="199">
        <f>'[1]OTCHET'!E415</f>
        <v>0</v>
      </c>
      <c r="F62" s="199">
        <f t="shared" si="1"/>
        <v>1594460</v>
      </c>
      <c r="G62" s="200">
        <f>'[1]OTCHET'!G415</f>
        <v>0</v>
      </c>
      <c r="H62" s="201">
        <f>'[1]OTCHET'!H415</f>
        <v>0</v>
      </c>
      <c r="I62" s="201">
        <f>'[1]OTCHET'!I415</f>
        <v>0</v>
      </c>
      <c r="J62" s="202">
        <f>'[1]OTCHET'!J415</f>
        <v>1594460</v>
      </c>
      <c r="K62" s="324"/>
      <c r="L62" s="324"/>
      <c r="M62" s="324"/>
      <c r="N62" s="196"/>
      <c r="O62" s="204" t="s">
        <v>102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103</v>
      </c>
      <c r="C63" s="326" t="s">
        <v>104</v>
      </c>
      <c r="D63" s="327"/>
      <c r="E63" s="328">
        <f>+'[1]OTCHET'!E252</f>
        <v>0</v>
      </c>
      <c r="F63" s="328">
        <f t="shared" si="1"/>
        <v>0</v>
      </c>
      <c r="G63" s="329">
        <f>+'[1]OTCHET'!G252</f>
        <v>0</v>
      </c>
      <c r="H63" s="330">
        <f>+'[1]OTCHET'!H252</f>
        <v>0</v>
      </c>
      <c r="I63" s="330">
        <f>+'[1]OTCHET'!I252</f>
        <v>0</v>
      </c>
      <c r="J63" s="331">
        <f>+'[1]OTCHET'!J252</f>
        <v>0</v>
      </c>
      <c r="K63" s="332"/>
      <c r="L63" s="332"/>
      <c r="M63" s="332"/>
      <c r="N63" s="196"/>
      <c r="O63" s="333" t="s">
        <v>104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105</v>
      </c>
      <c r="C64" s="335"/>
      <c r="D64" s="335"/>
      <c r="E64" s="336">
        <f aca="true" t="shared" si="6" ref="E64:J64">+E22-E38+E56-E63</f>
        <v>0</v>
      </c>
      <c r="F64" s="336">
        <f t="shared" si="6"/>
        <v>16072703</v>
      </c>
      <c r="G64" s="337">
        <f t="shared" si="6"/>
        <v>267221</v>
      </c>
      <c r="H64" s="338">
        <f t="shared" si="6"/>
        <v>15833714</v>
      </c>
      <c r="I64" s="338">
        <f t="shared" si="6"/>
        <v>-119902</v>
      </c>
      <c r="J64" s="339">
        <f t="shared" si="6"/>
        <v>91670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106</v>
      </c>
      <c r="C66" s="347" t="s">
        <v>107</v>
      </c>
      <c r="D66" s="347"/>
      <c r="E66" s="348">
        <f>SUM(+E68+E76+E77+E84+E85+E86+E89+E90+E91+E92+E93+E94+E95)</f>
        <v>0</v>
      </c>
      <c r="F66" s="348">
        <f>SUM(+F68+F76+F77+F84+F85+F86+F89+F90+F91+F92+F93+F94+F95)</f>
        <v>-16072703</v>
      </c>
      <c r="G66" s="349">
        <f aca="true" t="shared" si="8" ref="G66:L66">SUM(+G68+G76+G77+G84+G85+G86+G89+G90+G91+G92+G93+G94+G95)</f>
        <v>-267221</v>
      </c>
      <c r="H66" s="350">
        <f>SUM(+H68+H76+H77+H84+H85+H86+H89+H90+H91+H92+H93+H94+H95)</f>
        <v>-15833714</v>
      </c>
      <c r="I66" s="350">
        <f>SUM(+I68+I76+I77+I84+I85+I86+I89+I90+I91+I92+I93+I94+I95)</f>
        <v>119902</v>
      </c>
      <c r="J66" s="351">
        <f>SUM(+J68+J76+J77+J84+J85+J86+J89+J90+J91+J92+J93+J94+J95)</f>
        <v>-91670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107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108</v>
      </c>
      <c r="C68" s="119" t="s">
        <v>109</v>
      </c>
      <c r="D68" s="254"/>
      <c r="E68" s="309">
        <f>SUM(E69:E75)</f>
        <v>0</v>
      </c>
      <c r="F68" s="309">
        <f>SUM(F69:F75)</f>
        <v>0</v>
      </c>
      <c r="G68" s="310">
        <f aca="true" t="shared" si="9" ref="G68:M68">SUM(G69:G75)</f>
        <v>0</v>
      </c>
      <c r="H68" s="311">
        <f>SUM(H69:H75)</f>
        <v>0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109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110</v>
      </c>
      <c r="C69" s="366" t="s">
        <v>111</v>
      </c>
      <c r="D69" s="366"/>
      <c r="E69" s="367">
        <f>+'[1]OTCHET'!E485+'[1]OTCHET'!E486+'[1]OTCHET'!E489+'[1]OTCHET'!E490+'[1]OTCHET'!E493+'[1]OTCHET'!E494+'[1]OTCHET'!E498</f>
        <v>0</v>
      </c>
      <c r="F69" s="367">
        <f t="shared" si="1"/>
        <v>0</v>
      </c>
      <c r="G69" s="368">
        <f>+'[1]OTCHET'!G485+'[1]OTCHET'!G486+'[1]OTCHET'!G489+'[1]OTCHET'!G490+'[1]OTCHET'!G493+'[1]OTCHET'!G494+'[1]OTCHET'!G498</f>
        <v>0</v>
      </c>
      <c r="H69" s="369">
        <f>+'[1]OTCHET'!H485+'[1]OTCHET'!H486+'[1]OTCHET'!H489+'[1]OTCHET'!H490+'[1]OTCHET'!H493+'[1]OTCHET'!H494+'[1]OTCHET'!H498</f>
        <v>0</v>
      </c>
      <c r="I69" s="369">
        <f>+'[1]OTCHET'!I485+'[1]OTCHET'!I486+'[1]OTCHET'!I489+'[1]OTCHET'!I490+'[1]OTCHET'!I493+'[1]OTCHET'!I494+'[1]OTCHET'!I498</f>
        <v>0</v>
      </c>
      <c r="J69" s="370">
        <f>+'[1]OTCHET'!J485+'[1]OTCHET'!J486+'[1]OTCHET'!J489+'[1]OTCHET'!J490+'[1]OTCHET'!J493+'[1]OTCHET'!J494+'[1]OTCHET'!J498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111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112</v>
      </c>
      <c r="C70" s="374" t="s">
        <v>113</v>
      </c>
      <c r="D70" s="374"/>
      <c r="E70" s="375">
        <f>+'[1]OTCHET'!E487+'[1]OTCHET'!E488+'[1]OTCHET'!E491+'[1]OTCHET'!E492+'[1]OTCHET'!E495+'[1]OTCHET'!E496+'[1]OTCHET'!E497+'[1]OTCHET'!E499</f>
        <v>0</v>
      </c>
      <c r="F70" s="375">
        <f t="shared" si="1"/>
        <v>0</v>
      </c>
      <c r="G70" s="376">
        <f>+'[1]OTCHET'!G487+'[1]OTCHET'!G488+'[1]OTCHET'!G491+'[1]OTCHET'!G492+'[1]OTCHET'!G495+'[1]OTCHET'!G496+'[1]OTCHET'!G497+'[1]OTCHET'!G499</f>
        <v>0</v>
      </c>
      <c r="H70" s="377">
        <f>+'[1]OTCHET'!H487+'[1]OTCHET'!H488+'[1]OTCHET'!H491+'[1]OTCHET'!H492+'[1]OTCHET'!H495+'[1]OTCHET'!H496+'[1]OTCHET'!H497+'[1]OTCHET'!H499</f>
        <v>0</v>
      </c>
      <c r="I70" s="377">
        <f>+'[1]OTCHET'!I487+'[1]OTCHET'!I488+'[1]OTCHET'!I491+'[1]OTCHET'!I492+'[1]OTCHET'!I495+'[1]OTCHET'!I496+'[1]OTCHET'!I497+'[1]OTCHET'!I499</f>
        <v>0</v>
      </c>
      <c r="J70" s="378">
        <f>+'[1]OTCHET'!J487+'[1]OTCHET'!J488+'[1]OTCHET'!J491+'[1]OTCHET'!J492+'[1]OTCHET'!J495+'[1]OTCHET'!J496+'[1]OTCHET'!J497+'[1]OTCHET'!J499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113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114</v>
      </c>
      <c r="C71" s="374" t="s">
        <v>115</v>
      </c>
      <c r="D71" s="374"/>
      <c r="E71" s="375">
        <f>+'[1]OTCHET'!E500</f>
        <v>0</v>
      </c>
      <c r="F71" s="375">
        <f t="shared" si="1"/>
        <v>0</v>
      </c>
      <c r="G71" s="376">
        <f>+'[1]OTCHET'!G500</f>
        <v>0</v>
      </c>
      <c r="H71" s="377">
        <f>+'[1]OTCHET'!H500</f>
        <v>0</v>
      </c>
      <c r="I71" s="377">
        <f>+'[1]OTCHET'!I500</f>
        <v>0</v>
      </c>
      <c r="J71" s="378">
        <f>+'[1]OTCHET'!J500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115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116</v>
      </c>
      <c r="C72" s="374" t="s">
        <v>117</v>
      </c>
      <c r="D72" s="374"/>
      <c r="E72" s="375">
        <f>+'[1]OTCHET'!E505</f>
        <v>0</v>
      </c>
      <c r="F72" s="375">
        <f t="shared" si="1"/>
        <v>0</v>
      </c>
      <c r="G72" s="376">
        <f>+'[1]OTCHET'!G505</f>
        <v>0</v>
      </c>
      <c r="H72" s="377">
        <f>+'[1]OTCHET'!H505</f>
        <v>0</v>
      </c>
      <c r="I72" s="377">
        <f>+'[1]OTCHET'!I505</f>
        <v>0</v>
      </c>
      <c r="J72" s="378">
        <f>+'[1]OTCHET'!J505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117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118</v>
      </c>
      <c r="C73" s="374" t="s">
        <v>119</v>
      </c>
      <c r="D73" s="374"/>
      <c r="E73" s="375">
        <f>+'[1]OTCHET'!E545</f>
        <v>0</v>
      </c>
      <c r="F73" s="375">
        <f t="shared" si="1"/>
        <v>0</v>
      </c>
      <c r="G73" s="376">
        <f>+'[1]OTCHET'!G545</f>
        <v>0</v>
      </c>
      <c r="H73" s="377">
        <f>+'[1]OTCHET'!H545</f>
        <v>0</v>
      </c>
      <c r="I73" s="377">
        <f>+'[1]OTCHET'!I545</f>
        <v>0</v>
      </c>
      <c r="J73" s="378">
        <f>+'[1]OTCHET'!J545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119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120</v>
      </c>
      <c r="C74" s="380" t="s">
        <v>121</v>
      </c>
      <c r="D74" s="380"/>
      <c r="E74" s="375">
        <f>+'[1]OTCHET'!E584+'[1]OTCHET'!E585</f>
        <v>0</v>
      </c>
      <c r="F74" s="375">
        <f t="shared" si="1"/>
        <v>0</v>
      </c>
      <c r="G74" s="376">
        <f>+'[1]OTCHET'!G584+'[1]OTCHET'!G585</f>
        <v>0</v>
      </c>
      <c r="H74" s="377">
        <f>+'[1]OTCHET'!H584+'[1]OTCHET'!H585</f>
        <v>0</v>
      </c>
      <c r="I74" s="377">
        <f>+'[1]OTCHET'!I584+'[1]OTCHET'!I585</f>
        <v>0</v>
      </c>
      <c r="J74" s="378">
        <f>+'[1]OTCHET'!J584+'[1]OTCHET'!J585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121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122</v>
      </c>
      <c r="C75" s="381" t="s">
        <v>123</v>
      </c>
      <c r="D75" s="381"/>
      <c r="E75" s="382">
        <f>+'[1]OTCHET'!E586+'[1]OTCHET'!E587+'[1]OTCHET'!E588</f>
        <v>0</v>
      </c>
      <c r="F75" s="382">
        <f t="shared" si="1"/>
        <v>0</v>
      </c>
      <c r="G75" s="383">
        <f>+'[1]OTCHET'!G586+'[1]OTCHET'!G587+'[1]OTCHET'!G588</f>
        <v>0</v>
      </c>
      <c r="H75" s="384">
        <f>+'[1]OTCHET'!H586+'[1]OTCHET'!H587+'[1]OTCHET'!H588</f>
        <v>0</v>
      </c>
      <c r="I75" s="384">
        <f>+'[1]OTCHET'!I586+'[1]OTCHET'!I587+'[1]OTCHET'!I588</f>
        <v>0</v>
      </c>
      <c r="J75" s="385">
        <f>+'[1]OTCHET'!J586+'[1]OTCHET'!J587+'[1]OTCHET'!J588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123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124</v>
      </c>
      <c r="C76" s="249" t="s">
        <v>125</v>
      </c>
      <c r="D76" s="248"/>
      <c r="E76" s="299">
        <f>'[1]OTCHET'!E464</f>
        <v>0</v>
      </c>
      <c r="F76" s="299">
        <f t="shared" si="1"/>
        <v>0</v>
      </c>
      <c r="G76" s="300">
        <f>'[1]OTCHET'!G464</f>
        <v>0</v>
      </c>
      <c r="H76" s="301">
        <f>'[1]OTCHET'!H464</f>
        <v>0</v>
      </c>
      <c r="I76" s="301">
        <f>'[1]OTCHET'!I464</f>
        <v>0</v>
      </c>
      <c r="J76" s="302">
        <f>'[1]OTCHET'!J464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125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126</v>
      </c>
      <c r="C77" s="119" t="s">
        <v>127</v>
      </c>
      <c r="D77" s="254"/>
      <c r="E77" s="309">
        <f>SUM(E78:E83)</f>
        <v>0</v>
      </c>
      <c r="F77" s="309">
        <f>SUM(F78:F83)</f>
        <v>0</v>
      </c>
      <c r="G77" s="310">
        <f aca="true" t="shared" si="10" ref="G77:M77">SUM(G78:G83)</f>
        <v>0</v>
      </c>
      <c r="H77" s="311">
        <f>SUM(H78:H83)</f>
        <v>0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127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128</v>
      </c>
      <c r="C78" s="366" t="s">
        <v>129</v>
      </c>
      <c r="D78" s="366"/>
      <c r="E78" s="367">
        <f>+'[1]OTCHET'!E469+'[1]OTCHET'!E472</f>
        <v>0</v>
      </c>
      <c r="F78" s="367">
        <f t="shared" si="1"/>
        <v>0</v>
      </c>
      <c r="G78" s="368">
        <f>+'[1]OTCHET'!G469+'[1]OTCHET'!G472</f>
        <v>0</v>
      </c>
      <c r="H78" s="369">
        <f>+'[1]OTCHET'!H469+'[1]OTCHET'!H472</f>
        <v>0</v>
      </c>
      <c r="I78" s="369">
        <f>+'[1]OTCHET'!I469+'[1]OTCHET'!I472</f>
        <v>0</v>
      </c>
      <c r="J78" s="370">
        <f>+'[1]OTCHET'!J469+'[1]OTCHET'!J472</f>
        <v>0</v>
      </c>
      <c r="K78" s="387"/>
      <c r="L78" s="387"/>
      <c r="M78" s="387"/>
      <c r="N78" s="196"/>
      <c r="O78" s="372" t="s">
        <v>129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130</v>
      </c>
      <c r="C79" s="374" t="s">
        <v>131</v>
      </c>
      <c r="D79" s="374"/>
      <c r="E79" s="375">
        <f>+'[1]OTCHET'!E470+'[1]OTCHET'!E473</f>
        <v>0</v>
      </c>
      <c r="F79" s="375">
        <f t="shared" si="1"/>
        <v>0</v>
      </c>
      <c r="G79" s="376">
        <f>+'[1]OTCHET'!G470+'[1]OTCHET'!G473</f>
        <v>0</v>
      </c>
      <c r="H79" s="377">
        <f>+'[1]OTCHET'!H470+'[1]OTCHET'!H473</f>
        <v>0</v>
      </c>
      <c r="I79" s="377">
        <f>+'[1]OTCHET'!I470+'[1]OTCHET'!I473</f>
        <v>0</v>
      </c>
      <c r="J79" s="378">
        <f>+'[1]OTCHET'!J470+'[1]OTCHET'!J473</f>
        <v>0</v>
      </c>
      <c r="K79" s="387"/>
      <c r="L79" s="387"/>
      <c r="M79" s="387"/>
      <c r="N79" s="196"/>
      <c r="O79" s="379" t="s">
        <v>131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132</v>
      </c>
      <c r="C80" s="374" t="s">
        <v>133</v>
      </c>
      <c r="D80" s="374"/>
      <c r="E80" s="375">
        <f>'[1]OTCHET'!E474</f>
        <v>0</v>
      </c>
      <c r="F80" s="375">
        <f t="shared" si="1"/>
        <v>0</v>
      </c>
      <c r="G80" s="376">
        <f>'[1]OTCHET'!G474</f>
        <v>0</v>
      </c>
      <c r="H80" s="377">
        <f>'[1]OTCHET'!H474</f>
        <v>0</v>
      </c>
      <c r="I80" s="377">
        <f>'[1]OTCHET'!I474</f>
        <v>0</v>
      </c>
      <c r="J80" s="378">
        <f>'[1]OTCHET'!J474</f>
        <v>0</v>
      </c>
      <c r="K80" s="387"/>
      <c r="L80" s="387"/>
      <c r="M80" s="387"/>
      <c r="N80" s="196"/>
      <c r="O80" s="379" t="s">
        <v>133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134</v>
      </c>
      <c r="C82" s="374" t="s">
        <v>135</v>
      </c>
      <c r="D82" s="374"/>
      <c r="E82" s="375">
        <f>+'[1]OTCHET'!E482</f>
        <v>0</v>
      </c>
      <c r="F82" s="375">
        <f t="shared" si="1"/>
        <v>0</v>
      </c>
      <c r="G82" s="376">
        <f>+'[1]OTCHET'!G482</f>
        <v>0</v>
      </c>
      <c r="H82" s="377">
        <f>+'[1]OTCHET'!H482</f>
        <v>0</v>
      </c>
      <c r="I82" s="377">
        <f>+'[1]OTCHET'!I482</f>
        <v>0</v>
      </c>
      <c r="J82" s="378">
        <f>+'[1]OTCHET'!J482</f>
        <v>0</v>
      </c>
      <c r="K82" s="387"/>
      <c r="L82" s="387"/>
      <c r="M82" s="387"/>
      <c r="N82" s="196"/>
      <c r="O82" s="379" t="s">
        <v>135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136</v>
      </c>
      <c r="C83" s="388" t="s">
        <v>137</v>
      </c>
      <c r="D83" s="388"/>
      <c r="E83" s="382">
        <f>+'[1]OTCHET'!E483</f>
        <v>0</v>
      </c>
      <c r="F83" s="382">
        <f t="shared" si="1"/>
        <v>0</v>
      </c>
      <c r="G83" s="383">
        <f>+'[1]OTCHET'!G483</f>
        <v>0</v>
      </c>
      <c r="H83" s="384">
        <f>+'[1]OTCHET'!H483</f>
        <v>0</v>
      </c>
      <c r="I83" s="384">
        <f>+'[1]OTCHET'!I483</f>
        <v>0</v>
      </c>
      <c r="J83" s="385">
        <f>+'[1]OTCHET'!J483</f>
        <v>0</v>
      </c>
      <c r="K83" s="387"/>
      <c r="L83" s="387"/>
      <c r="M83" s="387"/>
      <c r="N83" s="196"/>
      <c r="O83" s="386" t="s">
        <v>137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138</v>
      </c>
      <c r="C84" s="249" t="s">
        <v>139</v>
      </c>
      <c r="D84" s="248"/>
      <c r="E84" s="299">
        <f>'[1]OTCHET'!E538</f>
        <v>0</v>
      </c>
      <c r="F84" s="299">
        <f t="shared" si="1"/>
        <v>0</v>
      </c>
      <c r="G84" s="300">
        <f>'[1]OTCHET'!G538</f>
        <v>0</v>
      </c>
      <c r="H84" s="301">
        <f>'[1]OTCHET'!H538</f>
        <v>0</v>
      </c>
      <c r="I84" s="301">
        <f>'[1]OTCHET'!I538</f>
        <v>0</v>
      </c>
      <c r="J84" s="302">
        <f>'[1]OTCHET'!J538</f>
        <v>0</v>
      </c>
      <c r="K84" s="387"/>
      <c r="L84" s="387"/>
      <c r="M84" s="387"/>
      <c r="N84" s="196"/>
      <c r="O84" s="303" t="s">
        <v>139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140</v>
      </c>
      <c r="C85" s="262" t="s">
        <v>141</v>
      </c>
      <c r="D85" s="263"/>
      <c r="E85" s="304">
        <f>'[1]OTCHET'!E539</f>
        <v>0</v>
      </c>
      <c r="F85" s="304">
        <f t="shared" si="1"/>
        <v>0</v>
      </c>
      <c r="G85" s="305">
        <f>'[1]OTCHET'!G539</f>
        <v>0</v>
      </c>
      <c r="H85" s="306">
        <f>'[1]OTCHET'!H539</f>
        <v>0</v>
      </c>
      <c r="I85" s="306">
        <f>'[1]OTCHET'!I539</f>
        <v>0</v>
      </c>
      <c r="J85" s="307">
        <f>'[1]OTCHET'!J539</f>
        <v>0</v>
      </c>
      <c r="K85" s="387"/>
      <c r="L85" s="387"/>
      <c r="M85" s="387"/>
      <c r="N85" s="196"/>
      <c r="O85" s="308" t="s">
        <v>141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142</v>
      </c>
      <c r="C86" s="119" t="s">
        <v>143</v>
      </c>
      <c r="D86" s="254"/>
      <c r="E86" s="309">
        <f>+E87+E88</f>
        <v>0</v>
      </c>
      <c r="F86" s="309">
        <f>+F87+F88</f>
        <v>68053</v>
      </c>
      <c r="G86" s="310">
        <f aca="true" t="shared" si="11" ref="G86:M86">+G87+G88</f>
        <v>69201</v>
      </c>
      <c r="H86" s="311">
        <f>+H87+H88</f>
        <v>0</v>
      </c>
      <c r="I86" s="311">
        <f>+I87+I88</f>
        <v>-753</v>
      </c>
      <c r="J86" s="312">
        <f>+J87+J88</f>
        <v>-395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143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144</v>
      </c>
      <c r="C87" s="366" t="s">
        <v>145</v>
      </c>
      <c r="D87" s="389"/>
      <c r="E87" s="367">
        <f>+'[1]OTCHET'!E506+'[1]OTCHET'!E515+'[1]OTCHET'!E519+'[1]OTCHET'!E546</f>
        <v>0</v>
      </c>
      <c r="F87" s="367">
        <f t="shared" si="1"/>
        <v>0</v>
      </c>
      <c r="G87" s="368">
        <f>+'[1]OTCHET'!G506+'[1]OTCHET'!G515+'[1]OTCHET'!G519+'[1]OTCHET'!G546</f>
        <v>0</v>
      </c>
      <c r="H87" s="369">
        <f>+'[1]OTCHET'!H506+'[1]OTCHET'!H515+'[1]OTCHET'!H519+'[1]OTCHET'!H546</f>
        <v>0</v>
      </c>
      <c r="I87" s="369">
        <f>+'[1]OTCHET'!I506+'[1]OTCHET'!I515+'[1]OTCHET'!I519+'[1]OTCHET'!I546</f>
        <v>0</v>
      </c>
      <c r="J87" s="370">
        <f>+'[1]OTCHET'!J506+'[1]OTCHET'!J515+'[1]OTCHET'!J519+'[1]OTCHET'!J546</f>
        <v>0</v>
      </c>
      <c r="K87" s="387"/>
      <c r="L87" s="387"/>
      <c r="M87" s="387"/>
      <c r="N87" s="196"/>
      <c r="O87" s="372" t="s">
        <v>145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146</v>
      </c>
      <c r="C88" s="388" t="s">
        <v>147</v>
      </c>
      <c r="D88" s="390"/>
      <c r="E88" s="382">
        <f>+'[1]OTCHET'!E524+'[1]OTCHET'!E527+'[1]OTCHET'!E547</f>
        <v>0</v>
      </c>
      <c r="F88" s="382">
        <f t="shared" si="1"/>
        <v>68053</v>
      </c>
      <c r="G88" s="383">
        <f>+'[1]OTCHET'!G524+'[1]OTCHET'!G527+'[1]OTCHET'!G547</f>
        <v>69201</v>
      </c>
      <c r="H88" s="384">
        <f>+'[1]OTCHET'!H524+'[1]OTCHET'!H527+'[1]OTCHET'!H547</f>
        <v>0</v>
      </c>
      <c r="I88" s="384">
        <f>+'[1]OTCHET'!I524+'[1]OTCHET'!I527+'[1]OTCHET'!I547</f>
        <v>-753</v>
      </c>
      <c r="J88" s="385">
        <f>+'[1]OTCHET'!J524+'[1]OTCHET'!J527+'[1]OTCHET'!J547</f>
        <v>-395</v>
      </c>
      <c r="K88" s="387"/>
      <c r="L88" s="387"/>
      <c r="M88" s="387"/>
      <c r="N88" s="196"/>
      <c r="O88" s="386" t="s">
        <v>147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148</v>
      </c>
      <c r="C89" s="249" t="s">
        <v>149</v>
      </c>
      <c r="D89" s="391"/>
      <c r="E89" s="299">
        <f>'[1]OTCHET'!E534</f>
        <v>0</v>
      </c>
      <c r="F89" s="299">
        <f aca="true" t="shared" si="12" ref="F89:F96">+G89+H89+I89+J89</f>
        <v>37082</v>
      </c>
      <c r="G89" s="300">
        <f>'[1]OTCHET'!G534</f>
        <v>128357</v>
      </c>
      <c r="H89" s="301">
        <f>'[1]OTCHET'!H534</f>
        <v>0</v>
      </c>
      <c r="I89" s="301">
        <f>'[1]OTCHET'!I534</f>
        <v>0</v>
      </c>
      <c r="J89" s="302">
        <f>'[1]OTCHET'!J534</f>
        <v>-91275</v>
      </c>
      <c r="K89" s="387"/>
      <c r="L89" s="387"/>
      <c r="M89" s="387"/>
      <c r="N89" s="196"/>
      <c r="O89" s="303" t="s">
        <v>149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150</v>
      </c>
      <c r="C90" s="262" t="s">
        <v>151</v>
      </c>
      <c r="D90" s="263"/>
      <c r="E90" s="304">
        <f>+'[1]OTCHET'!E570+'[1]OTCHET'!E571+'[1]OTCHET'!E572+'[1]OTCHET'!E573+'[1]OTCHET'!E574+'[1]OTCHET'!E575</f>
        <v>0</v>
      </c>
      <c r="F90" s="304">
        <f t="shared" si="12"/>
        <v>2575923</v>
      </c>
      <c r="G90" s="305">
        <f>+'[1]OTCHET'!G570+'[1]OTCHET'!G571+'[1]OTCHET'!G572+'[1]OTCHET'!G573+'[1]OTCHET'!G574+'[1]OTCHET'!G575</f>
        <v>0</v>
      </c>
      <c r="H90" s="306">
        <f>+'[1]OTCHET'!H570+'[1]OTCHET'!H571+'[1]OTCHET'!H572+'[1]OTCHET'!H573+'[1]OTCHET'!H574+'[1]OTCHET'!H575</f>
        <v>2575923</v>
      </c>
      <c r="I90" s="306">
        <f>+'[1]OTCHET'!I570+'[1]OTCHET'!I571+'[1]OTCHET'!I572+'[1]OTCHET'!I573+'[1]OTCHET'!I574+'[1]OTCHET'!I575</f>
        <v>0</v>
      </c>
      <c r="J90" s="307">
        <f>+'[1]OTCHET'!J570+'[1]OTCHET'!J571+'[1]OTCHET'!J572+'[1]OTCHET'!J573+'[1]OTCHET'!J574+'[1]OTCHET'!J575</f>
        <v>0</v>
      </c>
      <c r="K90" s="387"/>
      <c r="L90" s="387"/>
      <c r="M90" s="387"/>
      <c r="N90" s="196"/>
      <c r="O90" s="308" t="s">
        <v>151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152</v>
      </c>
      <c r="C91" s="392" t="s">
        <v>153</v>
      </c>
      <c r="D91" s="392"/>
      <c r="E91" s="168">
        <f>+'[1]OTCHET'!E576+'[1]OTCHET'!E577+'[1]OTCHET'!E578+'[1]OTCHET'!E579+'[1]OTCHET'!E580+'[1]OTCHET'!E581+'[1]OTCHET'!E582</f>
        <v>0</v>
      </c>
      <c r="F91" s="168">
        <f t="shared" si="12"/>
        <v>-18750828</v>
      </c>
      <c r="G91" s="169">
        <f>+'[1]OTCHET'!G576+'[1]OTCHET'!G577+'[1]OTCHET'!G578+'[1]OTCHET'!G579+'[1]OTCHET'!G580+'[1]OTCHET'!G581+'[1]OTCHET'!G582</f>
        <v>-305635</v>
      </c>
      <c r="H91" s="170">
        <f>+'[1]OTCHET'!H576+'[1]OTCHET'!H577+'[1]OTCHET'!H578+'[1]OTCHET'!H579+'[1]OTCHET'!H580+'[1]OTCHET'!H581+'[1]OTCHET'!H582</f>
        <v>-18360420</v>
      </c>
      <c r="I91" s="170">
        <f>+'[1]OTCHET'!I576+'[1]OTCHET'!I577+'[1]OTCHET'!I578+'[1]OTCHET'!I579+'[1]OTCHET'!I580+'[1]OTCHET'!I581+'[1]OTCHET'!I582</f>
        <v>-84773</v>
      </c>
      <c r="J91" s="171">
        <f>+'[1]OTCHET'!J576+'[1]OTCHET'!J577+'[1]OTCHET'!J578+'[1]OTCHET'!J579+'[1]OTCHET'!J580+'[1]OTCHET'!J581+'[1]OTCHET'!J582</f>
        <v>0</v>
      </c>
      <c r="K91" s="393"/>
      <c r="L91" s="393"/>
      <c r="M91" s="393"/>
      <c r="N91" s="196"/>
      <c r="O91" s="172" t="s">
        <v>153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154</v>
      </c>
      <c r="C92" s="262" t="s">
        <v>155</v>
      </c>
      <c r="D92" s="392"/>
      <c r="E92" s="168">
        <f>+'[1]OTCHET'!E583</f>
        <v>0</v>
      </c>
      <c r="F92" s="168">
        <f t="shared" si="12"/>
        <v>-17</v>
      </c>
      <c r="G92" s="169">
        <f>+'[1]OTCHET'!G583</f>
        <v>0</v>
      </c>
      <c r="H92" s="170">
        <f>+'[1]OTCHET'!H583</f>
        <v>-17</v>
      </c>
      <c r="I92" s="170">
        <f>+'[1]OTCHET'!I583</f>
        <v>0</v>
      </c>
      <c r="J92" s="171">
        <f>+'[1]OTCHET'!J583</f>
        <v>0</v>
      </c>
      <c r="K92" s="393"/>
      <c r="L92" s="393"/>
      <c r="M92" s="393"/>
      <c r="N92" s="196"/>
      <c r="O92" s="172" t="s">
        <v>155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156</v>
      </c>
      <c r="C93" s="262" t="s">
        <v>157</v>
      </c>
      <c r="D93" s="262"/>
      <c r="E93" s="168">
        <f>+'[1]OTCHET'!E590+'[1]OTCHET'!E591</f>
        <v>0</v>
      </c>
      <c r="F93" s="168">
        <f t="shared" si="12"/>
        <v>0</v>
      </c>
      <c r="G93" s="169">
        <f>+'[1]OTCHET'!G590+'[1]OTCHET'!G591</f>
        <v>0</v>
      </c>
      <c r="H93" s="170">
        <f>+'[1]OTCHET'!H590+'[1]OTCHET'!H591</f>
        <v>0</v>
      </c>
      <c r="I93" s="170">
        <f>+'[1]OTCHET'!I590+'[1]OTCHET'!I591</f>
        <v>0</v>
      </c>
      <c r="J93" s="171">
        <f>+'[1]OTCHET'!J590+'[1]OTCHET'!J591</f>
        <v>0</v>
      </c>
      <c r="K93" s="393"/>
      <c r="L93" s="393"/>
      <c r="M93" s="393"/>
      <c r="N93" s="196"/>
      <c r="O93" s="172" t="s">
        <v>157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158</v>
      </c>
      <c r="C94" s="392" t="s">
        <v>159</v>
      </c>
      <c r="D94" s="262"/>
      <c r="E94" s="168">
        <f>+'[1]OTCHET'!E592+'[1]OTCHET'!E593</f>
        <v>0</v>
      </c>
      <c r="F94" s="168">
        <f t="shared" si="12"/>
        <v>-2916</v>
      </c>
      <c r="G94" s="169">
        <f>+'[1]OTCHET'!G592+'[1]OTCHET'!G593</f>
        <v>-2916</v>
      </c>
      <c r="H94" s="170">
        <f>+'[1]OTCHET'!H592+'[1]OTCHET'!H593</f>
        <v>0</v>
      </c>
      <c r="I94" s="170">
        <f>+'[1]OTCHET'!I592+'[1]OTCHET'!I593</f>
        <v>0</v>
      </c>
      <c r="J94" s="171">
        <f>+'[1]OTCHET'!J592+'[1]OTCHET'!J593</f>
        <v>0</v>
      </c>
      <c r="K94" s="393"/>
      <c r="L94" s="393"/>
      <c r="M94" s="393"/>
      <c r="N94" s="196"/>
      <c r="O94" s="172" t="s">
        <v>159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160</v>
      </c>
      <c r="C95" s="119" t="s">
        <v>161</v>
      </c>
      <c r="D95" s="119"/>
      <c r="E95" s="120">
        <f>'[1]OTCHET'!E594</f>
        <v>0</v>
      </c>
      <c r="F95" s="120">
        <f t="shared" si="12"/>
        <v>0</v>
      </c>
      <c r="G95" s="121">
        <f>'[1]OTCHET'!G594</f>
        <v>-156228</v>
      </c>
      <c r="H95" s="122">
        <f>'[1]OTCHET'!H594</f>
        <v>-49200</v>
      </c>
      <c r="I95" s="122">
        <f>'[1]OTCHET'!I594</f>
        <v>205428</v>
      </c>
      <c r="J95" s="123">
        <f>'[1]OTCHET'!J594</f>
        <v>0</v>
      </c>
      <c r="K95" s="393"/>
      <c r="L95" s="393"/>
      <c r="M95" s="393"/>
      <c r="N95" s="196"/>
      <c r="O95" s="125" t="s">
        <v>161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162</v>
      </c>
      <c r="C96" s="395" t="s">
        <v>163</v>
      </c>
      <c r="D96" s="395"/>
      <c r="E96" s="396">
        <f>+'[1]OTCHET'!E597</f>
        <v>0</v>
      </c>
      <c r="F96" s="396">
        <f t="shared" si="12"/>
        <v>0</v>
      </c>
      <c r="G96" s="397">
        <f>+'[1]OTCHET'!G597</f>
        <v>-74476</v>
      </c>
      <c r="H96" s="398">
        <f>+'[1]OTCHET'!H597</f>
        <v>-49200</v>
      </c>
      <c r="I96" s="398">
        <f>+'[1]OTCHET'!I597</f>
        <v>123676</v>
      </c>
      <c r="J96" s="399">
        <f>+'[1]OTCHET'!J597</f>
        <v>0</v>
      </c>
      <c r="K96" s="400"/>
      <c r="L96" s="400"/>
      <c r="M96" s="400"/>
      <c r="N96" s="196"/>
      <c r="O96" s="401" t="s">
        <v>163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164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165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166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167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168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166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167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/>
      <c r="C107" s="421"/>
      <c r="D107" s="421"/>
      <c r="E107" s="426"/>
      <c r="F107" s="19"/>
      <c r="G107" s="427"/>
      <c r="H107" s="427">
        <f>+'[1]OTCHET'!F608</f>
        <v>0</v>
      </c>
      <c r="I107" s="428"/>
      <c r="J107" s="429" t="str">
        <f>+'[1]OTCHET'!B608</f>
        <v>9.01.2023 г.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169</v>
      </c>
      <c r="C108" s="431"/>
      <c r="D108" s="431"/>
      <c r="E108" s="432"/>
      <c r="F108" s="432"/>
      <c r="G108" s="456" t="s">
        <v>170</v>
      </c>
      <c r="H108" s="456"/>
      <c r="I108" s="433"/>
      <c r="J108" s="434" t="s">
        <v>171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172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/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9" t="s">
        <v>173</v>
      </c>
      <c r="C113" s="421"/>
      <c r="D113" s="421"/>
      <c r="E113" s="437"/>
      <c r="F113" s="437"/>
      <c r="G113" s="3"/>
      <c r="H113" s="439" t="s">
        <v>174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7"/>
      <c r="F114" s="447"/>
      <c r="G114" s="443"/>
      <c r="H114" s="3"/>
      <c r="I114" s="447"/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17" ht="12.75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17" ht="12.75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17" ht="12.75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17" ht="12.75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17" ht="12.75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17" ht="12.75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17" ht="12.75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17" ht="12.75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17" ht="12.75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17" ht="12.75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17" ht="12.75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17" ht="12.75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17" ht="12.75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 ht="12.75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 ht="12.75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 ht="12.75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 ht="12.75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 ht="12.75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 ht="12.75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 ht="12.75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 ht="12.75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 ht="12.75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 ht="12.75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 ht="12.75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 ht="12.75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 ht="12.75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 ht="12.75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 ht="12.75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 ht="12.75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 ht="12.75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 ht="12.75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 ht="12.75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 ht="12.75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 ht="12.75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 ht="12.75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 ht="12.75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 ht="12.75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 ht="12.75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 ht="12.75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 ht="12.75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 ht="12.75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 ht="12.75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 ht="12.75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 ht="12.75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 ht="12.75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 ht="12.75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 ht="12.75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 ht="12.75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 ht="12.75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 ht="12.75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 ht="12.75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 ht="12.75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 ht="12.75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 ht="12.75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 ht="12.75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 ht="12.75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 ht="12.75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 ht="12.75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 ht="12.75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 ht="12.75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 ht="12.75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 ht="12.75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 ht="12.75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 ht="12.75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 ht="12.75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 ht="12.75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 ht="12.75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 ht="12.75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 ht="12.75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 ht="12.75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 ht="12.75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 ht="12.75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 ht="12.75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 ht="12.75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 ht="12.75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 ht="12.75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 ht="12.75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 ht="12.75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 ht="12.75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 ht="12.75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 ht="12.75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 ht="12.75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 ht="12.75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 ht="12.75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 ht="12.75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 ht="12.75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 ht="12.75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 ht="12.75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 ht="12.75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 ht="12.75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 ht="12.75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 ht="12.75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 ht="12.75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 ht="12.75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 ht="12.75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 ht="12.75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 ht="12.75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 ht="12.75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 ht="12.75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 ht="12.75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 ht="12.75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 ht="12.75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 ht="12.75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 ht="12.75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 ht="12.75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 ht="12.75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 ht="12.75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 ht="12.75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 ht="12.75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 ht="12.75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 ht="12.75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 ht="12.75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 ht="12.75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 ht="12.75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 ht="12.75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 ht="12.75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 ht="12.75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 ht="12.75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 ht="12.75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 ht="12.75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 ht="12.75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 ht="12.75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 ht="12.75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 ht="12.75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 ht="12.75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 ht="12.75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 ht="12.75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 ht="12.75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 ht="12.75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 ht="12.75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 ht="12.75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 ht="12.75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 ht="12.75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 ht="12.75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 ht="12.75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 ht="12.75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 ht="12.75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 ht="12.75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 ht="12.75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 ht="12.75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 ht="12.75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17" operator="notEqual" stopIfTrue="1">
      <formula>0</formula>
    </cfRule>
  </conditionalFormatting>
  <conditionalFormatting sqref="E105:J105">
    <cfRule type="cellIs" priority="20" dxfId="17" operator="notEqual" stopIfTrue="1">
      <formula>0</formula>
    </cfRule>
  </conditionalFormatting>
  <conditionalFormatting sqref="G107:H107 B107">
    <cfRule type="cellIs" priority="19" dxfId="18" operator="equal" stopIfTrue="1">
      <formula>0</formula>
    </cfRule>
  </conditionalFormatting>
  <conditionalFormatting sqref="I114 E110">
    <cfRule type="cellIs" priority="18" dxfId="19" operator="equal" stopIfTrue="1">
      <formula>0</formula>
    </cfRule>
  </conditionalFormatting>
  <conditionalFormatting sqref="J107">
    <cfRule type="cellIs" priority="17" dxfId="20" operator="equal" stopIfTrue="1">
      <formula>0</formula>
    </cfRule>
  </conditionalFormatting>
  <conditionalFormatting sqref="E114:F114">
    <cfRule type="cellIs" priority="16" dxfId="19" operator="equal" stopIfTrue="1">
      <formula>0</formula>
    </cfRule>
  </conditionalFormatting>
  <conditionalFormatting sqref="F15">
    <cfRule type="cellIs" priority="11" dxfId="21" operator="equal" stopIfTrue="1">
      <formula>"Чужди средства"</formula>
    </cfRule>
    <cfRule type="cellIs" priority="12" dxfId="22" operator="equal" stopIfTrue="1">
      <formula>"СЕС - ДМП"</formula>
    </cfRule>
    <cfRule type="cellIs" priority="13" dxfId="23" operator="equal" stopIfTrue="1">
      <formula>"СЕС - РА"</formula>
    </cfRule>
    <cfRule type="cellIs" priority="14" dxfId="24" operator="equal" stopIfTrue="1">
      <formula>"СЕС - ДЕС"</formula>
    </cfRule>
    <cfRule type="cellIs" priority="15" dxfId="25" operator="equal" stopIfTrue="1">
      <formula>"СЕС - КСФ"</formula>
    </cfRule>
  </conditionalFormatting>
  <conditionalFormatting sqref="B105">
    <cfRule type="cellIs" priority="10" dxfId="26" operator="notEqual" stopIfTrue="1">
      <formula>0</formula>
    </cfRule>
  </conditionalFormatting>
  <conditionalFormatting sqref="I11:J11">
    <cfRule type="cellIs" priority="6" dxfId="27" operator="between" stopIfTrue="1">
      <formula>1000000000000</formula>
      <formula>9999999999999990</formula>
    </cfRule>
    <cfRule type="cellIs" priority="7" dxfId="28" operator="between" stopIfTrue="1">
      <formula>10000000000</formula>
      <formula>999999999999</formula>
    </cfRule>
    <cfRule type="cellIs" priority="8" dxfId="29" operator="between" stopIfTrue="1">
      <formula>1000000</formula>
      <formula>99999999</formula>
    </cfRule>
    <cfRule type="cellIs" priority="9" dxfId="30" operator="between" stopIfTrue="1">
      <formula>100</formula>
      <formula>9999</formula>
    </cfRule>
  </conditionalFormatting>
  <conditionalFormatting sqref="E15">
    <cfRule type="cellIs" priority="1" dxfId="21" operator="equal" stopIfTrue="1">
      <formula>"Чужди средства"</formula>
    </cfRule>
    <cfRule type="cellIs" priority="2" dxfId="22" operator="equal" stopIfTrue="1">
      <formula>"СЕС - ДМП"</formula>
    </cfRule>
    <cfRule type="cellIs" priority="3" dxfId="23" operator="equal" stopIfTrue="1">
      <formula>"СЕС - РА"</formula>
    </cfRule>
    <cfRule type="cellIs" priority="4" dxfId="24" operator="equal" stopIfTrue="1">
      <formula>"СЕС - ДЕС"</formula>
    </cfRule>
    <cfRule type="cellIs" priority="5" dxfId="25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2024-03-13T08:08:38Z</dcterms:modified>
  <cp:category/>
  <cp:version/>
  <cp:contentType/>
  <cp:contentStatus/>
</cp:coreProperties>
</file>