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<sst xmlns="http://schemas.openxmlformats.org/spreadsheetml/2006/main" count="247" uniqueCount="175">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</sst>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388426</v>
          </cell>
          <cell r="H74">
            <v>0</v>
          </cell>
          <cell r="I74">
            <v>-493</v>
          </cell>
          <cell r="J74">
            <v>0</v>
          </cell>
        </row>
        <row r="77">
          <cell r="E77">
            <v>384600</v>
          </cell>
          <cell r="G77">
            <v>222788</v>
          </cell>
          <cell r="I77">
            <v>-2355</v>
          </cell>
        </row>
        <row r="78">
          <cell r="E78">
            <v>422400</v>
          </cell>
          <cell r="G78">
            <v>165638</v>
          </cell>
          <cell r="I78">
            <v>1862</v>
          </cell>
        </row>
        <row r="90">
          <cell r="E90">
            <v>24060700</v>
          </cell>
          <cell r="G90">
            <v>4206020</v>
          </cell>
          <cell r="H90">
            <v>550417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1153406</v>
          </cell>
          <cell r="H108">
            <v>41</v>
          </cell>
          <cell r="I108">
            <v>14</v>
          </cell>
          <cell r="J108">
            <v>526056</v>
          </cell>
        </row>
        <row r="112">
          <cell r="E112">
            <v>-1206000</v>
          </cell>
          <cell r="G112">
            <v>2270</v>
          </cell>
          <cell r="H112">
            <v>-525</v>
          </cell>
          <cell r="I112">
            <v>-96</v>
          </cell>
          <cell r="J112">
            <v>-526056</v>
          </cell>
        </row>
        <row r="121">
          <cell r="E121">
            <v>-6033000</v>
          </cell>
          <cell r="G121">
            <v>-3107791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14711632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33402090</v>
          </cell>
          <cell r="G187">
            <v>10633109</v>
          </cell>
          <cell r="H187">
            <v>0</v>
          </cell>
          <cell r="I187">
            <v>46031</v>
          </cell>
          <cell r="J187">
            <v>1863591</v>
          </cell>
        </row>
        <row r="190">
          <cell r="E190">
            <v>3593439</v>
          </cell>
          <cell r="G190">
            <v>1142895</v>
          </cell>
          <cell r="H190">
            <v>0</v>
          </cell>
          <cell r="I190">
            <v>8587</v>
          </cell>
          <cell r="J190">
            <v>143776</v>
          </cell>
        </row>
        <row r="196">
          <cell r="E196">
            <v>8512371</v>
          </cell>
          <cell r="G196">
            <v>0</v>
          </cell>
          <cell r="H196">
            <v>0</v>
          </cell>
          <cell r="I196">
            <v>0</v>
          </cell>
          <cell r="J196">
            <v>3092869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26803327</v>
          </cell>
          <cell r="G205">
            <v>5314045</v>
          </cell>
          <cell r="H205">
            <v>-769</v>
          </cell>
          <cell r="I205">
            <v>211671</v>
          </cell>
          <cell r="J205">
            <v>0</v>
          </cell>
        </row>
        <row r="223">
          <cell r="E223">
            <v>537400</v>
          </cell>
          <cell r="G223">
            <v>625687</v>
          </cell>
          <cell r="H223">
            <v>0</v>
          </cell>
          <cell r="I223">
            <v>6924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311112</v>
          </cell>
          <cell r="G238">
            <v>311112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448289860</v>
          </cell>
          <cell r="G265">
            <v>111298360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1612173</v>
          </cell>
          <cell r="G271">
            <v>256490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4570500</v>
          </cell>
          <cell r="G275">
            <v>61247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4336200</v>
          </cell>
          <cell r="G276">
            <v>294020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709300</v>
          </cell>
          <cell r="G284">
            <v>72000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238396700</v>
          </cell>
          <cell r="G288">
            <v>21062000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844710509</v>
          </cell>
          <cell r="G375">
            <v>98360659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32532100</v>
          </cell>
          <cell r="G391">
            <v>11421445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-147909200</v>
          </cell>
          <cell r="G396">
            <v>-337152</v>
          </cell>
          <cell r="H396">
            <v>521236</v>
          </cell>
          <cell r="I396">
            <v>-512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32259277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E493">
            <v>-1056637</v>
          </cell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-984108</v>
          </cell>
          <cell r="H524">
            <v>0</v>
          </cell>
          <cell r="I524">
            <v>-140</v>
          </cell>
          <cell r="J524">
            <v>-11404</v>
          </cell>
        </row>
        <row r="531">
          <cell r="E531">
            <v>0</v>
          </cell>
          <cell r="G531">
            <v>26709821</v>
          </cell>
          <cell r="H531">
            <v>0</v>
          </cell>
          <cell r="I531">
            <v>0</v>
          </cell>
          <cell r="J531">
            <v>-27147637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29206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-3510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-2697699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-35355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-25954</v>
          </cell>
          <cell r="J578">
            <v>0</v>
          </cell>
        </row>
        <row r="579">
          <cell r="G579">
            <v>-524739</v>
          </cell>
          <cell r="I579">
            <v>0</v>
          </cell>
        </row>
        <row r="580">
          <cell r="G580">
            <v>0</v>
          </cell>
          <cell r="H580">
            <v>-35</v>
          </cell>
          <cell r="I580">
            <v>382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-164233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-238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93845</v>
          </cell>
          <cell r="H591">
            <v>-431111</v>
          </cell>
          <cell r="I591">
            <v>337266</v>
          </cell>
          <cell r="J591">
            <v>0</v>
          </cell>
        </row>
        <row r="594">
          <cell r="E594">
            <v>0</v>
          </cell>
          <cell r="G594">
            <v>312070</v>
          </cell>
          <cell r="H594">
            <v>-431111</v>
          </cell>
          <cell r="I594">
            <v>119041</v>
          </cell>
          <cell r="J594">
            <v>0</v>
          </cell>
        </row>
        <row r="605">
          <cell r="B605">
            <v>44691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29" sqref="G12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42797700</v>
      </c>
      <c r="F22" s="102">
        <f t="shared" si="0"/>
        <v>17911731</v>
      </c>
      <c r="G22" s="103">
        <f t="shared" si="0"/>
        <v>17362373</v>
      </c>
      <c r="H22" s="104">
        <f t="shared" si="0"/>
        <v>549933</v>
      </c>
      <c r="I22" s="104">
        <f t="shared" si="0"/>
        <v>-575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42797700</v>
      </c>
      <c r="F25" s="127">
        <f>+F26+F30+F31+F32+F33</f>
        <v>17903321</v>
      </c>
      <c r="G25" s="128">
        <f aca="true" t="shared" si="2" ref="G25:M25">+G26+G30+G31+G32+G33</f>
        <v>17353963</v>
      </c>
      <c r="H25" s="129">
        <f>+H26+H30+H31+H32+H33</f>
        <v>549933</v>
      </c>
      <c r="I25" s="129">
        <f>+I26+I30+I31+I32+I33</f>
        <v>-575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387933</v>
      </c>
      <c r="G26" s="134">
        <f>'[1]OTCHET'!G74</f>
        <v>388426</v>
      </c>
      <c r="H26" s="135">
        <f>'[1]OTCHET'!H74</f>
        <v>0</v>
      </c>
      <c r="I26" s="135">
        <f>'[1]OTCHET'!I74</f>
        <v>-493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384600</v>
      </c>
      <c r="F28" s="148">
        <f t="shared" si="1"/>
        <v>220433</v>
      </c>
      <c r="G28" s="149">
        <f>'[1]OTCHET'!G77</f>
        <v>222788</v>
      </c>
      <c r="H28" s="150">
        <f>'[1]OTCHET'!H77</f>
        <v>0</v>
      </c>
      <c r="I28" s="150">
        <f>'[1]OTCHET'!I77</f>
        <v>-2355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422400</v>
      </c>
      <c r="F29" s="156">
        <f t="shared" si="1"/>
        <v>167500</v>
      </c>
      <c r="G29" s="157">
        <f>+'[1]OTCHET'!G78+'[1]OTCHET'!G79</f>
        <v>165638</v>
      </c>
      <c r="H29" s="158">
        <f>+'[1]OTCHET'!H78+'[1]OTCHET'!H79</f>
        <v>0</v>
      </c>
      <c r="I29" s="158">
        <f>+'[1]OTCHET'!I78+'[1]OTCHET'!I79</f>
        <v>1862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4756437</v>
      </c>
      <c r="G30" s="163">
        <f>'[1]OTCHET'!G90+'[1]OTCHET'!G93+'[1]OTCHET'!G94</f>
        <v>4206020</v>
      </c>
      <c r="H30" s="164">
        <f>'[1]OTCHET'!H90+'[1]OTCHET'!H93+'[1]OTCHET'!H94</f>
        <v>550417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1679517</v>
      </c>
      <c r="G31" s="169">
        <f>'[1]OTCHET'!G108</f>
        <v>1153406</v>
      </c>
      <c r="H31" s="170">
        <f>'[1]OTCHET'!H108</f>
        <v>41</v>
      </c>
      <c r="I31" s="170">
        <f>'[1]OTCHET'!I108</f>
        <v>14</v>
      </c>
      <c r="J31" s="171">
        <f>'[1]OTCHET'!J108</f>
        <v>526056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13761000</v>
      </c>
      <c r="F32" s="168">
        <f t="shared" si="1"/>
        <v>11079434</v>
      </c>
      <c r="G32" s="169">
        <f>'[1]OTCHET'!G112+'[1]OTCHET'!G121+'[1]OTCHET'!G137+'[1]OTCHET'!G138</f>
        <v>11606111</v>
      </c>
      <c r="H32" s="170">
        <f>'[1]OTCHET'!H112+'[1]OTCHET'!H121+'[1]OTCHET'!H137+'[1]OTCHET'!H138</f>
        <v>-525</v>
      </c>
      <c r="I32" s="170">
        <f>'[1]OTCHET'!I112+'[1]OTCHET'!I121+'[1]OTCHET'!I137+'[1]OTCHET'!I138</f>
        <v>-96</v>
      </c>
      <c r="J32" s="171">
        <f>'[1]OTCHET'!J112+'[1]OTCHET'!J121+'[1]OTCHET'!J137+'[1]OTCHET'!J138</f>
        <v>-526056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771074472</v>
      </c>
      <c r="F38" s="209">
        <f t="shared" si="3"/>
        <v>156445544</v>
      </c>
      <c r="G38" s="210">
        <f t="shared" si="3"/>
        <v>151070965</v>
      </c>
      <c r="H38" s="211">
        <f t="shared" si="3"/>
        <v>-769</v>
      </c>
      <c r="I38" s="211">
        <f t="shared" si="3"/>
        <v>275112</v>
      </c>
      <c r="J38" s="212">
        <f t="shared" si="3"/>
        <v>5100236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45507900</v>
      </c>
      <c r="F39" s="221">
        <f t="shared" si="4"/>
        <v>16930858</v>
      </c>
      <c r="G39" s="222">
        <f t="shared" si="4"/>
        <v>11776004</v>
      </c>
      <c r="H39" s="223">
        <f t="shared" si="4"/>
        <v>0</v>
      </c>
      <c r="I39" s="223">
        <f t="shared" si="4"/>
        <v>54618</v>
      </c>
      <c r="J39" s="224">
        <f t="shared" si="4"/>
        <v>5100236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33402090</v>
      </c>
      <c r="F40" s="229">
        <f t="shared" si="1"/>
        <v>12542731</v>
      </c>
      <c r="G40" s="230">
        <f>'[1]OTCHET'!G187</f>
        <v>10633109</v>
      </c>
      <c r="H40" s="231">
        <f>'[1]OTCHET'!H187</f>
        <v>0</v>
      </c>
      <c r="I40" s="231">
        <f>'[1]OTCHET'!I187</f>
        <v>46031</v>
      </c>
      <c r="J40" s="232">
        <f>'[1]OTCHET'!J187</f>
        <v>1863591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3593439</v>
      </c>
      <c r="F41" s="237">
        <f t="shared" si="1"/>
        <v>1295258</v>
      </c>
      <c r="G41" s="238">
        <f>'[1]OTCHET'!G190</f>
        <v>1142895</v>
      </c>
      <c r="H41" s="239">
        <f>'[1]OTCHET'!H190</f>
        <v>0</v>
      </c>
      <c r="I41" s="239">
        <f>'[1]OTCHET'!I190</f>
        <v>8587</v>
      </c>
      <c r="J41" s="240">
        <f>'[1]OTCHET'!J190</f>
        <v>143776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8512371</v>
      </c>
      <c r="F42" s="244">
        <f t="shared" si="1"/>
        <v>3092869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3092869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28952900</v>
      </c>
      <c r="F43" s="250">
        <f t="shared" si="1"/>
        <v>6414048</v>
      </c>
      <c r="G43" s="251">
        <f>+'[1]OTCHET'!G205+'[1]OTCHET'!G223+'[1]OTCHET'!G271</f>
        <v>6196222</v>
      </c>
      <c r="H43" s="252">
        <f>+'[1]OTCHET'!H205+'[1]OTCHET'!H223+'[1]OTCHET'!H271</f>
        <v>-769</v>
      </c>
      <c r="I43" s="252">
        <f>+'[1]OTCHET'!I205+'[1]OTCHET'!I223+'[1]OTCHET'!I271</f>
        <v>218595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311112</v>
      </c>
      <c r="F44" s="120">
        <f t="shared" si="1"/>
        <v>311112</v>
      </c>
      <c r="G44" s="121">
        <f>+'[1]OTCHET'!G227+'[1]OTCHET'!G233+'[1]OTCHET'!G236+'[1]OTCHET'!G237+'[1]OTCHET'!G238+'[1]OTCHET'!G239+'[1]OTCHET'!G240</f>
        <v>311112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311112</v>
      </c>
      <c r="F45" s="256">
        <f t="shared" si="1"/>
        <v>311112</v>
      </c>
      <c r="G45" s="257">
        <f>+'[1]OTCHET'!G236+'[1]OTCHET'!G237+'[1]OTCHET'!G238+'[1]OTCHET'!G239+'[1]OTCHET'!G243+'[1]OTCHET'!G244+'[1]OTCHET'!G248</f>
        <v>311112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448289860</v>
      </c>
      <c r="F48" s="168">
        <f t="shared" si="1"/>
        <v>111298360</v>
      </c>
      <c r="G48" s="163">
        <f>+'[1]OTCHET'!G265+'[1]OTCHET'!G269+'[1]OTCHET'!G270</f>
        <v>111298360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9616000</v>
      </c>
      <c r="F49" s="168">
        <f t="shared" si="1"/>
        <v>429166</v>
      </c>
      <c r="G49" s="169">
        <f>'[1]OTCHET'!G275+'[1]OTCHET'!G276+'[1]OTCHET'!G284+'[1]OTCHET'!G287</f>
        <v>427267</v>
      </c>
      <c r="H49" s="170">
        <f>'[1]OTCHET'!H275+'[1]OTCHET'!H276+'[1]OTCHET'!H284+'[1]OTCHET'!H287</f>
        <v>0</v>
      </c>
      <c r="I49" s="170">
        <f>'[1]OTCHET'!I275+'[1]OTCHET'!I276+'[1]OTCHET'!I284+'[1]OTCHET'!I287</f>
        <v>1899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238396700</v>
      </c>
      <c r="F50" s="168">
        <f t="shared" si="1"/>
        <v>21062000</v>
      </c>
      <c r="G50" s="169">
        <f>+'[1]OTCHET'!G288</f>
        <v>21062000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729333409</v>
      </c>
      <c r="F56" s="293">
        <f t="shared" si="5"/>
        <v>142224953</v>
      </c>
      <c r="G56" s="294">
        <f t="shared" si="5"/>
        <v>109444952</v>
      </c>
      <c r="H56" s="295">
        <f t="shared" si="5"/>
        <v>521236</v>
      </c>
      <c r="I56" s="296">
        <f t="shared" si="5"/>
        <v>-512</v>
      </c>
      <c r="J56" s="297">
        <f t="shared" si="5"/>
        <v>32259277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844710509</v>
      </c>
      <c r="F57" s="299">
        <f t="shared" si="1"/>
        <v>98360659</v>
      </c>
      <c r="G57" s="300">
        <f>+'[1]OTCHET'!G361+'[1]OTCHET'!G375+'[1]OTCHET'!G388</f>
        <v>98360659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-115377100</v>
      </c>
      <c r="F58" s="304">
        <f t="shared" si="1"/>
        <v>11605017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11084293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-512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32259277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32259277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1056637</v>
      </c>
      <c r="F64" s="336">
        <f t="shared" si="6"/>
        <v>3691140</v>
      </c>
      <c r="G64" s="337">
        <f t="shared" si="6"/>
        <v>-24263640</v>
      </c>
      <c r="H64" s="338">
        <f t="shared" si="6"/>
        <v>1071938</v>
      </c>
      <c r="I64" s="338">
        <f t="shared" si="6"/>
        <v>-276199</v>
      </c>
      <c r="J64" s="339">
        <f t="shared" si="6"/>
        <v>27159041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-1056637</v>
      </c>
      <c r="F66" s="348">
        <f>SUM(+F68+F76+F77+F84+F85+F86+F89+F90+F91+F92+F93+F94+F95)</f>
        <v>-3691140</v>
      </c>
      <c r="G66" s="349">
        <f aca="true" t="shared" si="8" ref="G66:L66">SUM(+G68+G76+G77+G84+G85+G86+G89+G90+G91+G92+G93+G94+G95)</f>
        <v>24263640</v>
      </c>
      <c r="H66" s="350">
        <f>SUM(+H68+H76+H77+H84+H85+H86+H89+H90+H91+H92+H93+H94+H95)</f>
        <v>-1071938</v>
      </c>
      <c r="I66" s="350">
        <f>SUM(+I68+I76+I77+I84+I85+I86+I89+I90+I91+I92+I93+I94+I95)</f>
        <v>276199</v>
      </c>
      <c r="J66" s="351">
        <f>SUM(+J68+J76+J77+J84+J85+J86+J89+J90+J91+J92+J93+J94+J95)</f>
        <v>-27159041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-1056637</v>
      </c>
      <c r="F68" s="309">
        <f>SUM(F69:F75)</f>
        <v>-1208960</v>
      </c>
      <c r="G68" s="310">
        <f aca="true" t="shared" si="9" ref="G68:M68">SUM(G69:G75)</f>
        <v>-1056637</v>
      </c>
      <c r="H68" s="311">
        <f>SUM(H69:H75)</f>
        <v>-152323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-1056637</v>
      </c>
      <c r="F70" s="375">
        <f t="shared" si="1"/>
        <v>-1056637</v>
      </c>
      <c r="G70" s="376">
        <f>+'[1]OTCHET'!G484+'[1]OTCHET'!G485+'[1]OTCHET'!G488+'[1]OTCHET'!G489+'[1]OTCHET'!G492+'[1]OTCHET'!G493+'[1]OTCHET'!G494+'[1]OTCHET'!G496</f>
        <v>-1056637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-164233</v>
      </c>
      <c r="G75" s="383">
        <f>+'[1]OTCHET'!G583+'[1]OTCHET'!G584+'[1]OTCHET'!G585</f>
        <v>0</v>
      </c>
      <c r="H75" s="384">
        <f>+'[1]OTCHET'!H583+'[1]OTCHET'!H584+'[1]OTCHET'!H585</f>
        <v>-164233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-966446</v>
      </c>
      <c r="G86" s="310">
        <f aca="true" t="shared" si="11" ref="G86:M86">+G87+G88</f>
        <v>-954902</v>
      </c>
      <c r="H86" s="311">
        <f>+H87+H88</f>
        <v>0</v>
      </c>
      <c r="I86" s="311">
        <f>+I87+I88</f>
        <v>-140</v>
      </c>
      <c r="J86" s="312">
        <f>+J87+J88</f>
        <v>-11404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-966446</v>
      </c>
      <c r="G88" s="383">
        <f>+'[1]OTCHET'!G521+'[1]OTCHET'!G524+'[1]OTCHET'!G544</f>
        <v>-954902</v>
      </c>
      <c r="H88" s="384">
        <f>+'[1]OTCHET'!H521+'[1]OTCHET'!H524+'[1]OTCHET'!H544</f>
        <v>0</v>
      </c>
      <c r="I88" s="384">
        <f>+'[1]OTCHET'!I521+'[1]OTCHET'!I524+'[1]OTCHET'!I544</f>
        <v>-140</v>
      </c>
      <c r="J88" s="385">
        <f>+'[1]OTCHET'!J521+'[1]OTCHET'!J524+'[1]OTCHET'!J544</f>
        <v>-11404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-437816</v>
      </c>
      <c r="G89" s="300">
        <f>'[1]OTCHET'!G531</f>
        <v>26709821</v>
      </c>
      <c r="H89" s="301">
        <f>'[1]OTCHET'!H531</f>
        <v>0</v>
      </c>
      <c r="I89" s="301">
        <f>'[1]OTCHET'!I531</f>
        <v>0</v>
      </c>
      <c r="J89" s="302">
        <f>'[1]OTCHET'!J531</f>
        <v>-27147637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-3287257</v>
      </c>
      <c r="G91" s="169">
        <f>+'[1]OTCHET'!G573+'[1]OTCHET'!G574+'[1]OTCHET'!G575+'[1]OTCHET'!G576+'[1]OTCHET'!G577+'[1]OTCHET'!G578+'[1]OTCHET'!G579</f>
        <v>-528249</v>
      </c>
      <c r="H91" s="170">
        <f>+'[1]OTCHET'!H573+'[1]OTCHET'!H574+'[1]OTCHET'!H575+'[1]OTCHET'!H576+'[1]OTCHET'!H577+'[1]OTCHET'!H578+'[1]OTCHET'!H579</f>
        <v>-2697699</v>
      </c>
      <c r="I91" s="170">
        <f>+'[1]OTCHET'!I573+'[1]OTCHET'!I574+'[1]OTCHET'!I575+'[1]OTCHET'!I576+'[1]OTCHET'!I577+'[1]OTCHET'!I578+'[1]OTCHET'!I579</f>
        <v>-61309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347</v>
      </c>
      <c r="G92" s="169">
        <f>+'[1]OTCHET'!G580</f>
        <v>0</v>
      </c>
      <c r="H92" s="170">
        <f>+'[1]OTCHET'!H580</f>
        <v>-35</v>
      </c>
      <c r="I92" s="170">
        <f>+'[1]OTCHET'!I580</f>
        <v>382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-238</v>
      </c>
      <c r="G94" s="169">
        <f>+'[1]OTCHET'!G589+'[1]OTCHET'!G590</f>
        <v>-238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93845</v>
      </c>
      <c r="H95" s="122">
        <f>'[1]OTCHET'!H591</f>
        <v>-431111</v>
      </c>
      <c r="I95" s="122">
        <f>'[1]OTCHET'!I591</f>
        <v>337266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312070</v>
      </c>
      <c r="H96" s="398">
        <f>+'[1]OTCHET'!H594</f>
        <v>-431111</v>
      </c>
      <c r="I96" s="398">
        <f>+'[1]OTCHET'!I594</f>
        <v>119041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44691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2022-05-11T13:03:56Z</dcterms:created>
  <dcterms:modified xsi:type="dcterms:W3CDTF">2022-05-11T13:13:49Z</dcterms:modified>
  <cp:category/>
  <cp:version/>
  <cp:contentType/>
  <cp:contentStatus/>
</cp:coreProperties>
</file>