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<sst xmlns="http://schemas.openxmlformats.org/spreadsheetml/2006/main" count="2104" uniqueCount="1612">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</sst>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august\mf\B1_2014_8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4126631</v>
          </cell>
          <cell r="F72">
            <v>705912</v>
          </cell>
          <cell r="G72">
            <v>2523639</v>
          </cell>
        </row>
        <row r="75">
          <cell r="E75">
            <v>781607</v>
          </cell>
          <cell r="F75">
            <v>529400</v>
          </cell>
        </row>
        <row r="76">
          <cell r="E76">
            <v>818393</v>
          </cell>
          <cell r="F76">
            <v>170392</v>
          </cell>
        </row>
        <row r="87">
          <cell r="E87">
            <v>25078000</v>
          </cell>
          <cell r="F87">
            <v>12956098</v>
          </cell>
          <cell r="G87">
            <v>1230861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7800000</v>
          </cell>
          <cell r="F105">
            <v>3227643</v>
          </cell>
          <cell r="G105">
            <v>0</v>
          </cell>
        </row>
        <row r="109">
          <cell r="E109">
            <v>174000</v>
          </cell>
          <cell r="F109">
            <v>-909674</v>
          </cell>
          <cell r="G109">
            <v>8937</v>
          </cell>
        </row>
        <row r="115">
          <cell r="E115">
            <v>0</v>
          </cell>
          <cell r="F115">
            <v>-5848513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1">
          <cell r="E131">
            <v>18000000</v>
          </cell>
          <cell r="F131">
            <v>32021821</v>
          </cell>
        </row>
        <row r="133">
          <cell r="E133">
            <v>6885</v>
          </cell>
          <cell r="F133">
            <v>6885</v>
          </cell>
          <cell r="G133">
            <v>0</v>
          </cell>
        </row>
        <row r="136">
          <cell r="E136">
            <v>40560</v>
          </cell>
          <cell r="F136">
            <v>40560</v>
          </cell>
          <cell r="G136">
            <v>-1743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26494748</v>
          </cell>
          <cell r="F181">
            <v>17824960</v>
          </cell>
          <cell r="G181">
            <v>0</v>
          </cell>
        </row>
        <row r="184">
          <cell r="E184">
            <v>2349321</v>
          </cell>
          <cell r="F184">
            <v>2066093</v>
          </cell>
          <cell r="G184">
            <v>0</v>
          </cell>
        </row>
        <row r="190">
          <cell r="E190">
            <v>6632319</v>
          </cell>
          <cell r="F190">
            <v>4543224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23686284</v>
          </cell>
          <cell r="F197">
            <v>13598966</v>
          </cell>
          <cell r="G197">
            <v>21450</v>
          </cell>
        </row>
        <row r="215">
          <cell r="E215">
            <v>603448</v>
          </cell>
          <cell r="F215">
            <v>13993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9814780</v>
          </cell>
          <cell r="F230">
            <v>7288149</v>
          </cell>
          <cell r="G230">
            <v>2526631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137300</v>
          </cell>
          <cell r="F232">
            <v>122294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192978625</v>
          </cell>
          <cell r="F256">
            <v>120716289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1238012</v>
          </cell>
          <cell r="F262">
            <v>464449</v>
          </cell>
          <cell r="G262">
            <v>129233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2310399</v>
          </cell>
          <cell r="F266">
            <v>244673</v>
          </cell>
          <cell r="G266">
            <v>0</v>
          </cell>
        </row>
        <row r="267">
          <cell r="E267">
            <v>7601941</v>
          </cell>
          <cell r="F267">
            <v>785364</v>
          </cell>
          <cell r="G267">
            <v>0</v>
          </cell>
        </row>
        <row r="275">
          <cell r="E275">
            <v>492804</v>
          </cell>
          <cell r="F275">
            <v>56234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-1743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237012555</v>
          </cell>
          <cell r="F362">
            <v>102671476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12862369</v>
          </cell>
          <cell r="F378">
            <v>31226399</v>
          </cell>
          <cell r="G378">
            <v>-825195</v>
          </cell>
        </row>
        <row r="383">
          <cell r="E383">
            <v>0</v>
          </cell>
          <cell r="F383">
            <v>91583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7811998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67">
          <cell r="E467">
            <v>10577129</v>
          </cell>
          <cell r="G467">
            <v>10569156</v>
          </cell>
        </row>
        <row r="480">
          <cell r="E480">
            <v>-25844848</v>
          </cell>
          <cell r="F480">
            <v>-15267719</v>
          </cell>
          <cell r="G480">
            <v>-10577129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4968079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-5493300</v>
          </cell>
          <cell r="F531">
            <v>-5222127</v>
          </cell>
          <cell r="G531">
            <v>0</v>
          </cell>
        </row>
        <row r="555">
          <cell r="G555">
            <v>1029574</v>
          </cell>
        </row>
        <row r="560">
          <cell r="E560">
            <v>-10000000</v>
          </cell>
          <cell r="F560">
            <v>-13721</v>
          </cell>
        </row>
        <row r="561">
          <cell r="F561">
            <v>-4244</v>
          </cell>
          <cell r="G561">
            <v>-1282588</v>
          </cell>
        </row>
        <row r="564">
          <cell r="F564">
            <v>-44231</v>
          </cell>
        </row>
        <row r="565">
          <cell r="F565">
            <v>-47349</v>
          </cell>
        </row>
        <row r="566">
          <cell r="F566">
            <v>-607585</v>
          </cell>
        </row>
        <row r="567">
          <cell r="F567">
            <v>-3302</v>
          </cell>
          <cell r="G567">
            <v>59</v>
          </cell>
        </row>
        <row r="568">
          <cell r="F568">
            <v>10125</v>
          </cell>
        </row>
        <row r="571">
          <cell r="F571">
            <v>-45310</v>
          </cell>
        </row>
        <row r="576">
          <cell r="F576">
            <v>-116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783" t="e">
        <f>#REF!</f>
        <v>#REF!</v>
      </c>
      <c r="C7" s="784"/>
      <c r="D7" s="784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785" t="e">
        <f>#REF!</f>
        <v>#REF!</v>
      </c>
      <c r="C9" s="786"/>
      <c r="D9" s="78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5" t="e">
        <f>#REF!</f>
        <v>#REF!</v>
      </c>
      <c r="C12" s="786"/>
      <c r="D12" s="786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7" t="s">
        <v>1126</v>
      </c>
      <c r="D22" s="78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1" t="s">
        <v>1127</v>
      </c>
      <c r="D23" s="782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9" t="s">
        <v>1128</v>
      </c>
      <c r="D24" s="790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1" t="s">
        <v>1609</v>
      </c>
      <c r="D25" s="782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1" t="s">
        <v>1129</v>
      </c>
      <c r="D26" s="782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1" t="s">
        <v>136</v>
      </c>
      <c r="D27" s="782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1" t="s">
        <v>1130</v>
      </c>
      <c r="D28" s="782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1" t="s">
        <v>1131</v>
      </c>
      <c r="D29" s="782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1" t="s">
        <v>1132</v>
      </c>
      <c r="D30" s="782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1" t="s">
        <v>1133</v>
      </c>
      <c r="D31" s="782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1" t="s">
        <v>529</v>
      </c>
      <c r="D32" s="782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1" t="s">
        <v>530</v>
      </c>
      <c r="D33" s="782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1" t="s">
        <v>531</v>
      </c>
      <c r="D34" s="782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1" t="s">
        <v>532</v>
      </c>
      <c r="D35" s="782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1" t="s">
        <v>1347</v>
      </c>
      <c r="D36" s="792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1" t="s">
        <v>836</v>
      </c>
      <c r="D37" s="792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1" t="s">
        <v>837</v>
      </c>
      <c r="D38" s="782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1" t="s">
        <v>1352</v>
      </c>
      <c r="D39" s="782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1" t="s">
        <v>1353</v>
      </c>
      <c r="D40" s="782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1" t="s">
        <v>1354</v>
      </c>
      <c r="D41" s="782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1" t="s">
        <v>995</v>
      </c>
      <c r="D43" s="782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1" t="s">
        <v>996</v>
      </c>
      <c r="D44" s="782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781" t="s">
        <v>15</v>
      </c>
      <c r="D45" s="782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1" t="s">
        <v>16</v>
      </c>
      <c r="D46" s="782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1" t="s">
        <v>743</v>
      </c>
      <c r="D47" s="782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8" t="s">
        <v>744</v>
      </c>
      <c r="D48" s="799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0" t="e">
        <f>$B$7</f>
        <v>#REF!</v>
      </c>
      <c r="C54" s="801"/>
      <c r="D54" s="801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3" t="e">
        <f>$B$9</f>
        <v>#REF!</v>
      </c>
      <c r="C56" s="794"/>
      <c r="D56" s="794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3" t="e">
        <f>$B$12</f>
        <v>#REF!</v>
      </c>
      <c r="C59" s="794"/>
      <c r="D59" s="794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13" t="s">
        <v>1211</v>
      </c>
      <c r="D63" s="814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795" t="s">
        <v>171</v>
      </c>
      <c r="K63" s="795" t="s">
        <v>172</v>
      </c>
      <c r="L63" s="795" t="s">
        <v>173</v>
      </c>
      <c r="M63" s="795" t="s">
        <v>174</v>
      </c>
    </row>
    <row r="64" spans="2:13" s="441" customFormat="1" ht="49.5" customHeight="1" thickBot="1">
      <c r="B64" s="490"/>
      <c r="C64" s="809" t="s">
        <v>137</v>
      </c>
      <c r="D64" s="810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796"/>
      <c r="K64" s="796"/>
      <c r="L64" s="806"/>
      <c r="M64" s="806"/>
    </row>
    <row r="65" spans="2:13" s="441" customFormat="1" ht="39" customHeight="1" thickBot="1">
      <c r="B65" s="492"/>
      <c r="C65" s="811" t="s">
        <v>1000</v>
      </c>
      <c r="D65" s="812"/>
      <c r="E65" s="493"/>
      <c r="F65" s="493"/>
      <c r="G65" s="493"/>
      <c r="H65" s="493"/>
      <c r="I65" s="604">
        <v>1</v>
      </c>
      <c r="J65" s="797"/>
      <c r="K65" s="797"/>
      <c r="L65" s="807"/>
      <c r="M65" s="807"/>
    </row>
    <row r="66" spans="1:13" s="456" customFormat="1" ht="34.5" customHeight="1">
      <c r="A66" s="463">
        <v>5</v>
      </c>
      <c r="B66" s="454">
        <v>100</v>
      </c>
      <c r="C66" s="815" t="s">
        <v>1001</v>
      </c>
      <c r="D66" s="816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1" t="s">
        <v>1445</v>
      </c>
      <c r="D67" s="792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1" t="s">
        <v>1419</v>
      </c>
      <c r="D68" s="782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9" t="s">
        <v>1425</v>
      </c>
      <c r="D69" s="80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1" t="s">
        <v>1426</v>
      </c>
      <c r="D70" s="792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2" t="s">
        <v>745</v>
      </c>
      <c r="D71" s="803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2" t="s">
        <v>178</v>
      </c>
      <c r="D72" s="803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2" t="s">
        <v>621</v>
      </c>
      <c r="D73" s="803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2" t="s">
        <v>623</v>
      </c>
      <c r="D74" s="803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4" t="s">
        <v>624</v>
      </c>
      <c r="D75" s="805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4" t="s">
        <v>625</v>
      </c>
      <c r="D76" s="805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4" t="s">
        <v>626</v>
      </c>
      <c r="D77" s="805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2" t="s">
        <v>627</v>
      </c>
      <c r="D78" s="803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2" t="s">
        <v>1243</v>
      </c>
      <c r="D80" s="803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2" t="s">
        <v>1244</v>
      </c>
      <c r="D81" s="803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2" t="s">
        <v>1245</v>
      </c>
      <c r="D82" s="803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2" t="s">
        <v>1246</v>
      </c>
      <c r="D83" s="803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2" t="s">
        <v>1253</v>
      </c>
      <c r="D84" s="803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2" t="s">
        <v>1256</v>
      </c>
      <c r="D85" s="803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2" t="s">
        <v>1323</v>
      </c>
      <c r="D86" s="803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4" t="s">
        <v>1257</v>
      </c>
      <c r="D87" s="805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2" t="s">
        <v>749</v>
      </c>
      <c r="D88" s="803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8" t="s">
        <v>1258</v>
      </c>
      <c r="D89" s="819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8" t="s">
        <v>1259</v>
      </c>
      <c r="D90" s="819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8" t="s">
        <v>403</v>
      </c>
      <c r="D91" s="819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8" t="s">
        <v>1270</v>
      </c>
      <c r="D92" s="819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2" t="s">
        <v>1271</v>
      </c>
      <c r="D93" s="803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0" t="s">
        <v>1276</v>
      </c>
      <c r="D94" s="821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22" t="s">
        <v>1280</v>
      </c>
      <c r="D95" s="823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7" t="s">
        <v>1284</v>
      </c>
      <c r="D96" s="81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0" t="e">
        <f>$B$7</f>
        <v>#REF!</v>
      </c>
      <c r="C99" s="801"/>
      <c r="D99" s="801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793" t="e">
        <f>$B$9</f>
        <v>#REF!</v>
      </c>
      <c r="C101" s="794"/>
      <c r="D101" s="794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3" t="e">
        <f>$B$12</f>
        <v>#REF!</v>
      </c>
      <c r="C104" s="794"/>
      <c r="D104" s="794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30"/>
      <c r="D108" s="831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26" t="s">
        <v>1584</v>
      </c>
      <c r="D109" s="827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26" t="s">
        <v>137</v>
      </c>
      <c r="D110" s="827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28"/>
      <c r="D111" s="829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2" t="s">
        <v>1585</v>
      </c>
      <c r="D112" s="833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4" t="s">
        <v>501</v>
      </c>
      <c r="D113" s="835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4" t="s">
        <v>1586</v>
      </c>
      <c r="D114" s="825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1" t="s">
        <v>753</v>
      </c>
      <c r="D115" s="782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6" t="s">
        <v>212</v>
      </c>
      <c r="D116" s="837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4" t="s">
        <v>502</v>
      </c>
      <c r="D117" s="835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5" t="s">
        <v>1262</v>
      </c>
      <c r="D118" s="816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1" t="s">
        <v>1263</v>
      </c>
      <c r="D119" s="792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8" t="s">
        <v>1264</v>
      </c>
      <c r="D120" s="839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0" t="s">
        <v>1265</v>
      </c>
      <c r="D121" s="805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3" t="s">
        <v>1266</v>
      </c>
      <c r="D122" s="844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0" t="s">
        <v>503</v>
      </c>
      <c r="D124" s="805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0" t="s">
        <v>1325</v>
      </c>
      <c r="D125" s="805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5" t="s">
        <v>1267</v>
      </c>
      <c r="D126" s="846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1562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49" t="s">
        <v>1563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4" t="s">
        <v>1564</v>
      </c>
      <c r="D129" s="835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4" t="s">
        <v>1565</v>
      </c>
      <c r="D130" s="825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1" t="s">
        <v>140</v>
      </c>
      <c r="D131" s="782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9" t="s">
        <v>1268</v>
      </c>
      <c r="D132" s="790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9" t="s">
        <v>1269</v>
      </c>
      <c r="D133" s="80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1" t="s">
        <v>8</v>
      </c>
      <c r="D134" s="842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1566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0" t="e">
        <f>$B$7</f>
        <v>#REF!</v>
      </c>
      <c r="C139" s="801"/>
      <c r="D139" s="801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793" t="e">
        <f>$B$9</f>
        <v>#REF!</v>
      </c>
      <c r="C141" s="794"/>
      <c r="D141" s="794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3" t="e">
        <f>$B$12</f>
        <v>#REF!</v>
      </c>
      <c r="C144" s="794"/>
      <c r="D144" s="794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0" t="e">
        <f>$B$7</f>
        <v>#REF!</v>
      </c>
      <c r="C155" s="801"/>
      <c r="D155" s="801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793" t="e">
        <f>$B$9</f>
        <v>#REF!</v>
      </c>
      <c r="C157" s="794"/>
      <c r="D157" s="794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3" t="e">
        <f>$B$12</f>
        <v>#REF!</v>
      </c>
      <c r="C160" s="794"/>
      <c r="D160" s="794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3" t="s">
        <v>1571</v>
      </c>
      <c r="D168" s="816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2" t="s">
        <v>1572</v>
      </c>
      <c r="D169" s="803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2" t="s">
        <v>1573</v>
      </c>
      <c r="D170" s="803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4" t="s">
        <v>1574</v>
      </c>
      <c r="D171" s="805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1575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1" t="s">
        <v>142</v>
      </c>
      <c r="D173" s="792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9" t="s">
        <v>143</v>
      </c>
      <c r="D174" s="80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9" t="s">
        <v>575</v>
      </c>
      <c r="D175" s="80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1" t="s">
        <v>144</v>
      </c>
      <c r="D176" s="782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1" t="s">
        <v>576</v>
      </c>
      <c r="D177" s="792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1" t="s">
        <v>577</v>
      </c>
      <c r="D178" s="792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9" t="s">
        <v>1340</v>
      </c>
      <c r="D179" s="80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9" t="s">
        <v>1587</v>
      </c>
      <c r="D180" s="80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0" t="s">
        <v>213</v>
      </c>
      <c r="D181" s="805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1" t="s">
        <v>581</v>
      </c>
      <c r="D182" s="792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0" t="s">
        <v>1588</v>
      </c>
      <c r="D183" s="838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4" t="s">
        <v>145</v>
      </c>
      <c r="D184" s="80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1" t="s">
        <v>146</v>
      </c>
      <c r="D185" s="792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4" t="s">
        <v>147</v>
      </c>
      <c r="D186" s="858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4" t="s">
        <v>148</v>
      </c>
      <c r="D187" s="80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1143</v>
      </c>
      <c r="D188" s="837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0" t="e">
        <f>$B$7</f>
        <v>#REF!</v>
      </c>
      <c r="C193" s="801"/>
      <c r="D193" s="801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793" t="e">
        <f>$B$9</f>
        <v>#REF!</v>
      </c>
      <c r="C195" s="794"/>
      <c r="D195" s="794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3" t="e">
        <f>$B$12</f>
        <v>#REF!</v>
      </c>
      <c r="C198" s="794"/>
      <c r="D198" s="794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55" t="s">
        <v>151</v>
      </c>
      <c r="D204" s="856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863" t="s">
        <v>153</v>
      </c>
      <c r="D205" s="864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863" t="s">
        <v>155</v>
      </c>
      <c r="D206" s="864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866" t="s">
        <v>157</v>
      </c>
      <c r="D207" s="867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868" t="s">
        <v>159</v>
      </c>
      <c r="D208" s="869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865" t="s">
        <v>161</v>
      </c>
      <c r="D209" s="865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859" t="s">
        <v>163</v>
      </c>
      <c r="D210" s="860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859" t="s">
        <v>165</v>
      </c>
      <c r="D211" s="860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861" t="s">
        <v>167</v>
      </c>
      <c r="D212" s="862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80:D80"/>
    <mergeCell ref="C81:D81"/>
    <mergeCell ref="C82:D82"/>
    <mergeCell ref="C83:D83"/>
    <mergeCell ref="C84:D84"/>
    <mergeCell ref="C85:D85"/>
    <mergeCell ref="C96:D96"/>
    <mergeCell ref="B99:D99"/>
    <mergeCell ref="C90:D90"/>
    <mergeCell ref="C91:D91"/>
    <mergeCell ref="C94:D94"/>
    <mergeCell ref="C95:D95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42">
      <selection activeCell="AA55" sqref="AA55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7" width="24.25390625" style="13" customWidth="1"/>
    <col min="8" max="8" width="24.1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hidden="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6" t="s">
        <v>754</v>
      </c>
      <c r="C3" s="877"/>
      <c r="D3" s="877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41882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870" t="s">
        <v>1157</v>
      </c>
      <c r="F16" s="871"/>
      <c r="G16" s="874" t="s">
        <v>24</v>
      </c>
      <c r="H16" s="875"/>
      <c r="I16" s="872" t="s">
        <v>1034</v>
      </c>
      <c r="J16" s="873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f>+E23+E25+E36+E37</f>
        <v>55226076</v>
      </c>
      <c r="F22" s="157">
        <f>+G22+H22</f>
        <v>45962426</v>
      </c>
      <c r="G22" s="157">
        <f>+G23+G25+G36+G37</f>
        <v>42200732</v>
      </c>
      <c r="H22" s="157">
        <f>+H23+H25+H36+H37</f>
        <v>3761694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f>'[3]OTCHET'!E22+'[3]OTCHET'!E28+'[3]OTCHET'!E33+'[3]OTCHET'!E39+'[3]OTCHET'!E44+'[3]OTCHET'!E49+'[3]OTCHET'!E55+'[3]OTCHET'!E58+'[3]OTCHET'!E61+'[3]OTCHET'!E62+'[3]OTCHET'!E69+'[3]OTCHET'!E70+'[3]OTCHET'!E71</f>
        <v>0</v>
      </c>
      <c r="F23" s="158">
        <f>+G23+H23</f>
        <v>0</v>
      </c>
      <c r="G23" s="158">
        <f>'[3]OTCHET'!F22+'[3]OTCHET'!F28+'[3]OTCHET'!F33+'[3]OTCHET'!F39+'[3]OTCHET'!F44+'[3]OTCHET'!F49+'[3]OTCHET'!F55+'[3]OTCHET'!F58+'[3]OTCHET'!F61+'[3]OTCHET'!F62+'[3]OTCHET'!F69+'[3]OTCHET'!F70+'[3]OTCHET'!F71</f>
        <v>0</v>
      </c>
      <c r="H23" s="158">
        <f>'[3]OTCHET'!G22+'[3]OTCHET'!G28+'[3]OTCHET'!G33+'[3]OTCHET'!G39+'[3]OTCHET'!G44+'[3]OTCHET'!G49+'[3]OTCHET'!G55+'[3]OTCHET'!G58+'[3]OTCHET'!G61+'[3]OTCHET'!G62+'[3]OTCHET'!G69+'[3]OTCHET'!G70+'[3]OTCHET'!G71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f>+E26+E30+E31+E32+E33</f>
        <v>55178631</v>
      </c>
      <c r="F25" s="157">
        <f>+G25+H25</f>
        <v>45916724</v>
      </c>
      <c r="G25" s="157">
        <f>+G26+G30+G31+G32+G33</f>
        <v>42153287</v>
      </c>
      <c r="H25" s="157">
        <f>+H26+H30+H31+H32+H33</f>
        <v>3763437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f>'[3]OTCHET'!E72</f>
        <v>4126631</v>
      </c>
      <c r="F26" s="160">
        <f aca="true" t="shared" si="0" ref="F26:F37">+G26+H26</f>
        <v>3229551</v>
      </c>
      <c r="G26" s="160">
        <f>'[3]OTCHET'!F72</f>
        <v>705912</v>
      </c>
      <c r="H26" s="160">
        <f>'[3]OTCHET'!G72</f>
        <v>2523639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f>'[3]OTCHET'!E73</f>
        <v>0</v>
      </c>
      <c r="F27" s="161">
        <f t="shared" si="0"/>
        <v>0</v>
      </c>
      <c r="G27" s="159">
        <f>'[3]OTCHET'!F73</f>
        <v>0</v>
      </c>
      <c r="H27" s="159">
        <f>'[3]OTCHET'!G73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f>'[3]OTCHET'!E75</f>
        <v>781607</v>
      </c>
      <c r="F28" s="161">
        <f t="shared" si="0"/>
        <v>529400</v>
      </c>
      <c r="G28" s="161">
        <f>'[3]OTCHET'!F75</f>
        <v>529400</v>
      </c>
      <c r="H28" s="161">
        <f>'[3]OTCHET'!G75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f>+'[3]OTCHET'!E76+'[3]OTCHET'!E77</f>
        <v>818393</v>
      </c>
      <c r="F29" s="161">
        <f t="shared" si="0"/>
        <v>170392</v>
      </c>
      <c r="G29" s="161">
        <f>+'[3]OTCHET'!F76+'[3]OTCHET'!F77</f>
        <v>170392</v>
      </c>
      <c r="H29" s="161">
        <f>+'[3]OTCHET'!G76+'[3]OTCHET'!G77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f>'[3]OTCHET'!E87+'[3]OTCHET'!E90+'[3]OTCHET'!E91</f>
        <v>25078000</v>
      </c>
      <c r="F30" s="161">
        <f t="shared" si="0"/>
        <v>14186959</v>
      </c>
      <c r="G30" s="161">
        <f>'[3]OTCHET'!F87+'[3]OTCHET'!F90+'[3]OTCHET'!F91</f>
        <v>12956098</v>
      </c>
      <c r="H30" s="161">
        <f>'[3]OTCHET'!G87+'[3]OTCHET'!G90+'[3]OTCHET'!G91</f>
        <v>1230861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f>'[3]OTCHET'!E105</f>
        <v>7800000</v>
      </c>
      <c r="F31" s="161">
        <f t="shared" si="0"/>
        <v>3227643</v>
      </c>
      <c r="G31" s="161">
        <f>'[3]OTCHET'!F105</f>
        <v>3227643</v>
      </c>
      <c r="H31" s="161">
        <f>'[3]OTCHET'!G105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f>'[3]OTCHET'!E109+'[3]OTCHET'!E115+'[3]OTCHET'!E131+'[3]OTCHET'!E132</f>
        <v>18174000</v>
      </c>
      <c r="F32" s="161">
        <f t="shared" si="0"/>
        <v>25272571</v>
      </c>
      <c r="G32" s="163">
        <f>'[3]OTCHET'!F109+'[3]OTCHET'!F115+'[3]OTCHET'!F131+'[3]OTCHET'!F132</f>
        <v>25263634</v>
      </c>
      <c r="H32" s="163">
        <f>'[3]OTCHET'!G109+'[3]OTCHET'!G115+'[3]OTCHET'!G131+'[3]OTCHET'!G132</f>
        <v>8937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f>'[3]OTCHET'!E119</f>
        <v>0</v>
      </c>
      <c r="F33" s="162">
        <f t="shared" si="0"/>
        <v>0</v>
      </c>
      <c r="G33" s="163">
        <f>'[3]OTCHET'!F119</f>
        <v>0</v>
      </c>
      <c r="H33" s="163">
        <f>'[3]OTCHET'!G119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f>+'[3]OTCHET'!E133</f>
        <v>6885</v>
      </c>
      <c r="F36" s="157">
        <f t="shared" si="0"/>
        <v>6885</v>
      </c>
      <c r="G36" s="225">
        <f>+'[3]OTCHET'!F133</f>
        <v>6885</v>
      </c>
      <c r="H36" s="225">
        <f>'[3]OTCHET'!G133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f>'[3]OTCHET'!E136+'[3]OTCHET'!E145+'[3]OTCHET'!E154</f>
        <v>40560</v>
      </c>
      <c r="F37" s="157">
        <f t="shared" si="0"/>
        <v>38817</v>
      </c>
      <c r="G37" s="225">
        <f>'[3]OTCHET'!F136+'[3]OTCHET'!F145+'[3]OTCHET'!F154</f>
        <v>40560</v>
      </c>
      <c r="H37" s="225">
        <f>'[3]OTCHET'!G136+'[3]OTCHET'!G145+'[3]OTCHET'!G154</f>
        <v>-1743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f>SUM(E39:E53)-E44-E46-E51-E52</f>
        <v>274339981</v>
      </c>
      <c r="F38" s="162">
        <f>+G38+H38</f>
        <v>170400259</v>
      </c>
      <c r="G38" s="162">
        <f>SUM(G39:G53)-G44-G46-G51-G52</f>
        <v>167724688</v>
      </c>
      <c r="H38" s="162">
        <f>SUM(H39:H53)-H44-H46-H51-H52</f>
        <v>2675571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f>'[3]OTCHET'!E181</f>
        <v>26494748</v>
      </c>
      <c r="F39" s="158">
        <f aca="true" t="shared" si="1" ref="F39:F62">+G39+H39</f>
        <v>17824960</v>
      </c>
      <c r="G39" s="160">
        <f>'[3]OTCHET'!F181</f>
        <v>17824960</v>
      </c>
      <c r="H39" s="160">
        <f>'[3]OTCHET'!G181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f>'[3]OTCHET'!E184</f>
        <v>2349321</v>
      </c>
      <c r="F40" s="161">
        <f t="shared" si="1"/>
        <v>2066093</v>
      </c>
      <c r="G40" s="161">
        <f>'[3]OTCHET'!F184</f>
        <v>2066093</v>
      </c>
      <c r="H40" s="161">
        <f>'[3]OTCHET'!G184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f>+'[3]OTCHET'!E190+'[3]OTCHET'!E196</f>
        <v>6632319</v>
      </c>
      <c r="F41" s="161">
        <f t="shared" si="1"/>
        <v>4543224</v>
      </c>
      <c r="G41" s="161">
        <f>+'[3]OTCHET'!F190+'[3]OTCHET'!F196</f>
        <v>4543224</v>
      </c>
      <c r="H41" s="161">
        <f>+'[3]OTCHET'!G190+'[3]OTCHET'!G196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f>+'[3]OTCHET'!E197+'[3]OTCHET'!E215+'[3]OTCHET'!E262+'[3]OTCHET'!E288</f>
        <v>25527744</v>
      </c>
      <c r="F42" s="161">
        <f t="shared" si="1"/>
        <v>14228091</v>
      </c>
      <c r="G42" s="161">
        <f>+'[3]OTCHET'!F197+'[3]OTCHET'!F215+'[3]OTCHET'!F262</f>
        <v>14077408</v>
      </c>
      <c r="H42" s="161">
        <f>+'[3]OTCHET'!G197+'[3]OTCHET'!G215+'[3]OTCHET'!G262</f>
        <v>150683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f>+'[3]OTCHET'!E219+'[3]OTCHET'!E225+'[3]OTCHET'!E228+'[3]OTCHET'!E229+'[3]OTCHET'!E230+'[3]OTCHET'!E231+'[3]OTCHET'!E232</f>
        <v>9952080</v>
      </c>
      <c r="F43" s="161">
        <f t="shared" si="1"/>
        <v>9937074</v>
      </c>
      <c r="G43" s="161">
        <f>+'[3]OTCHET'!F219+'[3]OTCHET'!F225+'[3]OTCHET'!F228+'[3]OTCHET'!F229+'[3]OTCHET'!F230+'[3]OTCHET'!F231+'[3]OTCHET'!F232</f>
        <v>7410443</v>
      </c>
      <c r="H43" s="161">
        <f>+'[3]OTCHET'!G219+'[3]OTCHET'!G225+'[3]OTCHET'!G228+'[3]OTCHET'!G229+'[3]OTCHET'!G230+'[3]OTCHET'!G231+'[3]OTCHET'!G232</f>
        <v>2526631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f>+'[3]OTCHET'!E228+'[3]OTCHET'!E229+'[3]OTCHET'!E230+'[3]OTCHET'!E231+'[3]OTCHET'!E234+'[3]OTCHET'!E235+'[3]OTCHET'!E238</f>
        <v>9814780</v>
      </c>
      <c r="F44" s="161">
        <f t="shared" si="1"/>
        <v>9814780</v>
      </c>
      <c r="G44" s="161">
        <f>+'[3]OTCHET'!F228+'[3]OTCHET'!F229+'[3]OTCHET'!F230+'[3]OTCHET'!F231+'[3]OTCHET'!F234+'[3]OTCHET'!F235+'[3]OTCHET'!E238</f>
        <v>7288149</v>
      </c>
      <c r="H44" s="161">
        <f>+'[3]OTCHET'!G228+'[3]OTCHET'!G229+'[3]OTCHET'!G230+'[3]OTCHET'!G231+'[3]OTCHET'!G234+'[3]OTCHET'!G235+'[3]OTCHET'!E238</f>
        <v>2526631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f>+'[3]OTCHET'!E246+'[3]OTCHET'!E247+'[3]OTCHET'!E248+'[3]OTCHET'!E249</f>
        <v>0</v>
      </c>
      <c r="F45" s="161">
        <f t="shared" si="1"/>
        <v>0</v>
      </c>
      <c r="G45" s="161">
        <f>+'[3]OTCHET'!F246+'[3]OTCHET'!F247+'[3]OTCHET'!F248+'[3]OTCHET'!F249</f>
        <v>0</v>
      </c>
      <c r="H45" s="161">
        <f>+'[3]OTCHET'!G246+'[3]OTCHET'!G247+'[3]OTCHET'!G248+'[3]OTCHET'!G249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f>+'[3]OTCHET'!E247</f>
        <v>0</v>
      </c>
      <c r="F46" s="161">
        <f t="shared" si="1"/>
        <v>0</v>
      </c>
      <c r="G46" s="161">
        <f>+'[3]OTCHET'!F247</f>
        <v>0</v>
      </c>
      <c r="H46" s="161">
        <f>+'[3]OTCHET'!G247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f>+'[3]OTCHET'!E256+'[3]OTCHET'!E260+'[3]OTCHET'!E261+'[3]OTCHET'!E263</f>
        <v>192978625</v>
      </c>
      <c r="F47" s="161">
        <f t="shared" si="1"/>
        <v>120716289</v>
      </c>
      <c r="G47" s="161">
        <f>+'[3]OTCHET'!F256+'[3]OTCHET'!F260+'[3]OTCHET'!F261+'[3]OTCHET'!F263</f>
        <v>120716289</v>
      </c>
      <c r="H47" s="161">
        <f>+'[3]OTCHET'!G256+'[3]OTCHET'!G260+'[3]OTCHET'!G261+'[3]OTCHET'!G263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f>'[3]OTCHET'!E266+'[3]OTCHET'!E267+'[3]OTCHET'!E275+'[3]OTCHET'!E278</f>
        <v>10405144</v>
      </c>
      <c r="F48" s="161">
        <f t="shared" si="1"/>
        <v>1086271</v>
      </c>
      <c r="G48" s="161">
        <f>'[3]OTCHET'!F266+'[3]OTCHET'!F267+'[3]OTCHET'!F275+'[3]OTCHET'!F278</f>
        <v>1086271</v>
      </c>
      <c r="H48" s="161">
        <f>'[3]OTCHET'!G266+'[3]OTCHET'!G267+'[3]OTCHET'!G275+'[3]OTCHET'!G278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f>+'[3]OTCHET'!E279</f>
        <v>0</v>
      </c>
      <c r="F49" s="161">
        <f t="shared" si="1"/>
        <v>-1743</v>
      </c>
      <c r="G49" s="161">
        <f>+'[3]OTCHET'!F279</f>
        <v>0</v>
      </c>
      <c r="H49" s="161">
        <f>+'[3]OTCHET'!G279</f>
        <v>-1743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f>+'[3]OTCHET'!E284</f>
        <v>0</v>
      </c>
      <c r="F50" s="161">
        <f t="shared" si="1"/>
        <v>0</v>
      </c>
      <c r="G50" s="161">
        <f>+'[3]OTCHET'!F284</f>
        <v>0</v>
      </c>
      <c r="H50" s="161">
        <f>+'[3]OTCHET'!G284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f>'[3]OTCHET'!E285</f>
        <v>0</v>
      </c>
      <c r="F51" s="161">
        <f t="shared" si="1"/>
        <v>0</v>
      </c>
      <c r="G51" s="161">
        <f>'[3]OTCHET'!F285</f>
        <v>0</v>
      </c>
      <c r="H51" s="161">
        <f>'[3]OTCHET'!G285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f>'[3]OTCHET'!E287</f>
        <v>0</v>
      </c>
      <c r="F52" s="161">
        <f t="shared" si="1"/>
        <v>0</v>
      </c>
      <c r="G52" s="161">
        <f>'[3]OTCHET'!F287</f>
        <v>0</v>
      </c>
      <c r="H52" s="161">
        <f>'[3]OTCHET'!G287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f>+'[3]OTCHET'!E288</f>
        <v>0</v>
      </c>
      <c r="F53" s="163">
        <f t="shared" si="1"/>
        <v>0</v>
      </c>
      <c r="G53" s="226">
        <f>+'[3]OTCHET'!F288</f>
        <v>0</v>
      </c>
      <c r="H53" s="226">
        <f>+'[3]OTCHET'!G288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f>+E55+E56+E60</f>
        <v>249874924</v>
      </c>
      <c r="F54" s="164">
        <f t="shared" si="1"/>
        <v>140976261</v>
      </c>
      <c r="G54" s="157">
        <f>+G55+G56+G60</f>
        <v>141801456</v>
      </c>
      <c r="H54" s="157">
        <f>+H55+H56+H60</f>
        <v>-825195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f>+'[3]OTCHET'!E348+'[3]OTCHET'!E362+'[3]OTCHET'!E375</f>
        <v>237012555</v>
      </c>
      <c r="F55" s="160">
        <f t="shared" si="1"/>
        <v>102671476</v>
      </c>
      <c r="G55" s="166">
        <f>+'[3]OTCHET'!F348+'[3]OTCHET'!F362+'[3]OTCHET'!F375</f>
        <v>102671476</v>
      </c>
      <c r="H55" s="166">
        <f>+'[3]OTCHET'!G348+'[3]OTCHET'!G362+'[3]OTCHET'!G375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f>+'[3]OTCHET'!E370+'[3]OTCHET'!E378+'[3]OTCHET'!E383+'[3]OTCHET'!E386+'[3]OTCHET'!E389+'[3]OTCHET'!E392+'[3]OTCHET'!E393+'[3]OTCHET'!E396+'[3]OTCHET'!E409+'[3]OTCHET'!E410+'[3]OTCHET'!E411+'[3]OTCHET'!E412+'[3]OTCHET'!E413</f>
        <v>12862369</v>
      </c>
      <c r="F56" s="161">
        <f t="shared" si="1"/>
        <v>30492787</v>
      </c>
      <c r="G56" s="166">
        <f>+'[3]OTCHET'!F370+'[3]OTCHET'!F378+'[3]OTCHET'!F383+'[3]OTCHET'!F386+'[3]OTCHET'!F389+'[3]OTCHET'!F392+'[3]OTCHET'!F393+'[3]OTCHET'!F396+'[3]OTCHET'!F409+'[3]OTCHET'!F410+'[3]OTCHET'!F411+'[3]OTCHET'!F412+'[3]OTCHET'!F413</f>
        <v>31317982</v>
      </c>
      <c r="H56" s="166">
        <f>+'[3]OTCHET'!G370+'[3]OTCHET'!G378+'[3]OTCHET'!G383+'[3]OTCHET'!G386+'[3]OTCHET'!G389+'[3]OTCHET'!G392+'[3]OTCHET'!G393+'[3]OTCHET'!G396+'[3]OTCHET'!G409+'[3]OTCHET'!G410+'[3]OTCHET'!G411+'[3]OTCHET'!G412+'[3]OTCHET'!G413</f>
        <v>-825195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f>+'[3]OTCHET'!E409+'[3]OTCHET'!E410+'[3]OTCHET'!E411+'[3]OTCHET'!E412+'[3]OTCHET'!E413</f>
        <v>0</v>
      </c>
      <c r="F57" s="161">
        <f t="shared" si="1"/>
        <v>0</v>
      </c>
      <c r="G57" s="166">
        <f>+'[3]OTCHET'!F409+'[3]OTCHET'!F410+'[3]OTCHET'!F411+'[3]OTCHET'!F412+'[3]OTCHET'!F413</f>
        <v>0</v>
      </c>
      <c r="H57" s="166">
        <f>+'[3]OTCHET'!G409+'[3]OTCHET'!G410+'[3]OTCHET'!G411+'[3]OTCHET'!G412+'[3]OTCHET'!G413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f>'[3]OTCHET'!E392</f>
        <v>0</v>
      </c>
      <c r="F58" s="161">
        <f t="shared" si="1"/>
        <v>0</v>
      </c>
      <c r="G58" s="166">
        <f>'[3]OTCHET'!F392</f>
        <v>0</v>
      </c>
      <c r="H58" s="166">
        <f>'[3]OTCHET'!G392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f>'[3]OTCHET'!E399</f>
        <v>0</v>
      </c>
      <c r="F60" s="163">
        <f t="shared" si="1"/>
        <v>7811998</v>
      </c>
      <c r="G60" s="227">
        <f>'[3]OTCHET'!F399</f>
        <v>7811998</v>
      </c>
      <c r="H60" s="227">
        <f>'[3]OTCHET'!G399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f>+'[3]OTCHET'!E239</f>
        <v>0</v>
      </c>
      <c r="F61" s="164">
        <f t="shared" si="1"/>
        <v>0</v>
      </c>
      <c r="G61" s="225">
        <f>+'[3]OTCHET'!F239</f>
        <v>0</v>
      </c>
      <c r="H61" s="225">
        <f>+'[3]OTCHET'!G239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f>+E22-E38+E54-E61</f>
        <v>30761019</v>
      </c>
      <c r="F62" s="164">
        <f t="shared" si="1"/>
        <v>16538428</v>
      </c>
      <c r="G62" s="157">
        <f>+G22-G38+G54-G61</f>
        <v>16277500</v>
      </c>
      <c r="H62" s="157">
        <f>+H22-H38+H54-H61</f>
        <v>260928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f>SUM(+E66+E74+E75+E82+E83+E84+E87+E88+E89+E90+E91+E92+E93)</f>
        <v>-30761019</v>
      </c>
      <c r="F64" s="162">
        <f>+G64+H64</f>
        <v>-16538428</v>
      </c>
      <c r="G64" s="167">
        <f>SUM(+G66+G74+G75+G82+G83+G84+G87+G88+G89+G90+G91+G92+G93)</f>
        <v>-16277500</v>
      </c>
      <c r="H64" s="167">
        <f>SUM(+H66+H74+H75+H82+H83+H84+H87+H88+H89+H90+H91+H92+H93)</f>
        <v>-260928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f>SUM(E67:E73)</f>
        <v>-25844848</v>
      </c>
      <c r="F66" s="161">
        <f>+G66+H66</f>
        <v>-25880033</v>
      </c>
      <c r="G66" s="166">
        <f>SUM(G67:G73)</f>
        <v>-15302904</v>
      </c>
      <c r="H66" s="166">
        <f>SUM(H67:H73)</f>
        <v>-10577129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f>+'[3]OTCHET'!E469+'[3]OTCHET'!E470+'[3]OTCHET'!E473+'[3]OTCHET'!E474+'[3]OTCHET'!E477+'[3]OTCHET'!E478+'[3]OTCHET'!E482</f>
        <v>0</v>
      </c>
      <c r="F67" s="161">
        <f aca="true" t="shared" si="2" ref="F67:F94">+G67+H67</f>
        <v>0</v>
      </c>
      <c r="G67" s="166">
        <f>+'[3]OTCHET'!F469+'[3]OTCHET'!F470+'[3]OTCHET'!F473+'[3]OTCHET'!F474+'[3]OTCHET'!F477+'[3]OTCHET'!F478+'[3]OTCHET'!F482</f>
        <v>0</v>
      </c>
      <c r="H67" s="166">
        <f>+'[3]OTCHET'!G469+'[3]OTCHET'!G470+'[3]OTCHET'!G473+'[3]OTCHET'!G474+'[3]OTCHET'!G477+'[3]OTCHET'!G478+'[3]OTCHET'!G482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f>+'[3]OTCHET'!E471+'[3]OTCHET'!E472+'[3]OTCHET'!E475+'[3]OTCHET'!E476+'[3]OTCHET'!E479+'[3]OTCHET'!E480+'[3]OTCHET'!E481+'[3]OTCHET'!E483</f>
        <v>-25844848</v>
      </c>
      <c r="F68" s="161">
        <f t="shared" si="2"/>
        <v>-25844848</v>
      </c>
      <c r="G68" s="166">
        <f>+'[3]OTCHET'!F471+'[3]OTCHET'!F472+'[3]OTCHET'!F475+'[3]OTCHET'!F476+'[3]OTCHET'!F479+'[3]OTCHET'!F480+'[3]OTCHET'!F481+'[3]OTCHET'!F483</f>
        <v>-15267719</v>
      </c>
      <c r="H68" s="166">
        <f>+'[3]OTCHET'!G471+'[3]OTCHET'!G472+'[3]OTCHET'!G475+'[3]OTCHET'!G476+'[3]OTCHET'!G479+'[3]OTCHET'!G480+'[3]OTCHET'!G481+'[3]OTCHET'!G483</f>
        <v>-10577129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f>+'[3]OTCHET'!E484</f>
        <v>0</v>
      </c>
      <c r="F69" s="161">
        <f t="shared" si="2"/>
        <v>0</v>
      </c>
      <c r="G69" s="166">
        <f>+'[3]OTCHET'!F484</f>
        <v>0</v>
      </c>
      <c r="H69" s="166">
        <f>+'[3]OTCHET'!G484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f>+'[3]OTCHET'!E489</f>
        <v>0</v>
      </c>
      <c r="F70" s="161">
        <f t="shared" si="2"/>
        <v>0</v>
      </c>
      <c r="G70" s="166">
        <f>+'[3]OTCHET'!F489</f>
        <v>0</v>
      </c>
      <c r="H70" s="166">
        <f>+'[3]OTCHET'!G489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f>+'[3]OTCHET'!E529</f>
        <v>0</v>
      </c>
      <c r="F71" s="161">
        <f t="shared" si="2"/>
        <v>0</v>
      </c>
      <c r="G71" s="166">
        <f>+'[3]OTCHET'!F529</f>
        <v>0</v>
      </c>
      <c r="H71" s="166">
        <f>+'[3]OTCHET'!G529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f>+'[3]OTCHET'!E568+'[3]OTCHET'!E569</f>
        <v>0</v>
      </c>
      <c r="F72" s="161">
        <f t="shared" si="2"/>
        <v>10125</v>
      </c>
      <c r="G72" s="166">
        <f>+'[3]OTCHET'!F568+'[3]OTCHET'!F569</f>
        <v>10125</v>
      </c>
      <c r="H72" s="166">
        <f>+'[3]OTCHET'!G568+'[3]OTCHET'!G569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f>+'[3]OTCHET'!E570+'[3]OTCHET'!E571+'[3]OTCHET'!E572</f>
        <v>0</v>
      </c>
      <c r="F73" s="161">
        <f t="shared" si="2"/>
        <v>-45310</v>
      </c>
      <c r="G73" s="166">
        <f>+'[3]OTCHET'!F570+'[3]OTCHET'!F571+'[3]OTCHET'!F572</f>
        <v>-45310</v>
      </c>
      <c r="H73" s="166">
        <f>+'[3]OTCHET'!G570+'[3]OTCHET'!G571+'[3]OTCHET'!G572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f>'[3]OTCHET'!E448</f>
        <v>0</v>
      </c>
      <c r="F74" s="161">
        <f t="shared" si="2"/>
        <v>0</v>
      </c>
      <c r="G74" s="166">
        <f>'[3]OTCHET'!F448</f>
        <v>0</v>
      </c>
      <c r="H74" s="166">
        <f>'[3]OTCHET'!G448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f>SUM(E76:E81)</f>
        <v>10577129</v>
      </c>
      <c r="F75" s="161">
        <f t="shared" si="2"/>
        <v>10569156</v>
      </c>
      <c r="G75" s="166">
        <f>SUM(G76:G81)</f>
        <v>0</v>
      </c>
      <c r="H75" s="166">
        <f>SUM(H76:H81)</f>
        <v>10569156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f>+'[3]OTCHET'!E453+'[3]OTCHET'!E456</f>
        <v>0</v>
      </c>
      <c r="F76" s="161">
        <f t="shared" si="2"/>
        <v>0</v>
      </c>
      <c r="G76" s="166">
        <f>+'[3]OTCHET'!F453+'[3]OTCHET'!F456</f>
        <v>0</v>
      </c>
      <c r="H76" s="166">
        <f>+'[3]OTCHET'!G453+'[3]OTCHET'!G456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f>+'[3]OTCHET'!E454+'[3]OTCHET'!E457</f>
        <v>0</v>
      </c>
      <c r="F77" s="161">
        <f t="shared" si="2"/>
        <v>0</v>
      </c>
      <c r="G77" s="166">
        <f>+'[3]OTCHET'!F454+'[3]OTCHET'!F457</f>
        <v>0</v>
      </c>
      <c r="H77" s="166">
        <f>+'[3]OTCHET'!G454+'[3]OTCHET'!G457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f>'[3]OTCHET'!E458</f>
        <v>0</v>
      </c>
      <c r="F78" s="161">
        <f t="shared" si="2"/>
        <v>0</v>
      </c>
      <c r="G78" s="166">
        <f>'[3]OTCHET'!F458</f>
        <v>0</v>
      </c>
      <c r="H78" s="166">
        <f>'[3]OTCHET'!G458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f>+'[3]OTCHET'!E466</f>
        <v>0</v>
      </c>
      <c r="F80" s="161">
        <f t="shared" si="2"/>
        <v>0</v>
      </c>
      <c r="G80" s="166">
        <f>+'[3]OTCHET'!F466</f>
        <v>0</v>
      </c>
      <c r="H80" s="166">
        <f>+'[3]OTCHET'!G466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f>+'[3]OTCHET'!E467</f>
        <v>10577129</v>
      </c>
      <c r="F81" s="161">
        <f t="shared" si="2"/>
        <v>10569156</v>
      </c>
      <c r="G81" s="166">
        <f>+'[3]OTCHET'!F467</f>
        <v>0</v>
      </c>
      <c r="H81" s="166">
        <f>+'[3]OTCHET'!G467</f>
        <v>10569156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f>'[3]OTCHET'!E522</f>
        <v>0</v>
      </c>
      <c r="F82" s="161">
        <f t="shared" si="2"/>
        <v>0</v>
      </c>
      <c r="G82" s="166">
        <f>'[3]OTCHET'!F522</f>
        <v>0</v>
      </c>
      <c r="H82" s="166">
        <f>'[3]OTCHET'!G522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f>'[3]OTCHET'!E523</f>
        <v>0</v>
      </c>
      <c r="F83" s="161">
        <f t="shared" si="2"/>
        <v>0</v>
      </c>
      <c r="G83" s="166">
        <f>'[3]OTCHET'!F523</f>
        <v>0</v>
      </c>
      <c r="H83" s="166">
        <f>'[3]OTCHET'!G523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f>+E85+E86</f>
        <v>-5493300</v>
      </c>
      <c r="F84" s="161">
        <f t="shared" si="2"/>
        <v>-254048</v>
      </c>
      <c r="G84" s="166">
        <f>+G85+G86</f>
        <v>-254048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f>+'[3]OTCHET'!E490+'[3]OTCHET'!E499+'[3]OTCHET'!E503+'[3]OTCHET'!E530</f>
        <v>0</v>
      </c>
      <c r="F85" s="161">
        <f t="shared" si="2"/>
        <v>0</v>
      </c>
      <c r="G85" s="166">
        <f>+'[3]OTCHET'!F490+'[3]OTCHET'!F499+'[3]OTCHET'!F503+'[3]OTCHET'!F530</f>
        <v>0</v>
      </c>
      <c r="H85" s="166">
        <f>+'[3]OTCHET'!G490+'[3]OTCHET'!G499+'[3]OTCHET'!G503+'[3]OTCHET'!G530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f>+'[3]OTCHET'!E508+'[3]OTCHET'!E511+'[3]OTCHET'!E531</f>
        <v>-5493300</v>
      </c>
      <c r="F86" s="161">
        <f t="shared" si="2"/>
        <v>-254048</v>
      </c>
      <c r="G86" s="166">
        <f>+'[3]OTCHET'!F508+'[3]OTCHET'!F511+'[3]OTCHET'!F531</f>
        <v>-254048</v>
      </c>
      <c r="H86" s="166">
        <f>+'[3]OTCHET'!G508+'[3]OTCHET'!G511+'[3]OTCHET'!G531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f>'[3]OTCHET'!E518</f>
        <v>0</v>
      </c>
      <c r="F87" s="157">
        <f t="shared" si="2"/>
        <v>0</v>
      </c>
      <c r="G87" s="228">
        <f>'[3]OTCHET'!F518</f>
        <v>0</v>
      </c>
      <c r="H87" s="228">
        <f>'[3]OTCHET'!G518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f>+'[3]OTCHET'!E554+'[3]OTCHET'!E555+'[3]OTCHET'!E556+'[3]OTCHET'!E557+'[3]OTCHET'!E558+'[3]OTCHET'!E559</f>
        <v>0</v>
      </c>
      <c r="F88" s="157">
        <f t="shared" si="2"/>
        <v>1029574</v>
      </c>
      <c r="G88" s="229">
        <f>+'[3]OTCHET'!F554+'[3]OTCHET'!F555+'[3]OTCHET'!F556+'[3]OTCHET'!F557+'[3]OTCHET'!F558+'[3]OTCHET'!F559</f>
        <v>0</v>
      </c>
      <c r="H88" s="229">
        <f>+'[3]OTCHET'!G554+'[3]OTCHET'!G555+'[3]OTCHET'!G556+'[3]OTCHET'!G557+'[3]OTCHET'!G558+'[3]OTCHET'!G559</f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f>+'[3]OTCHET'!E560+'[3]OTCHET'!E561+'[3]OTCHET'!E562+'[3]OTCHET'!E563+'[3]OTCHET'!E564+'[3]OTCHET'!E565+'[3]OTCHET'!E566</f>
        <v>-10000000</v>
      </c>
      <c r="F89" s="157">
        <f t="shared" si="2"/>
        <v>-1999718</v>
      </c>
      <c r="G89" s="164">
        <f>+'[3]OTCHET'!F560+'[3]OTCHET'!F561+'[3]OTCHET'!F562+'[3]OTCHET'!F563+'[3]OTCHET'!F564+'[3]OTCHET'!F565+'[3]OTCHET'!F566</f>
        <v>-717130</v>
      </c>
      <c r="H89" s="164">
        <f>+'[3]OTCHET'!G560+'[3]OTCHET'!G561+'[3]OTCHET'!G562+'[3]OTCHET'!G563+'[3]OTCHET'!G564+'[3]OTCHET'!G565+'[3]OTCHET'!G566</f>
        <v>-1282588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f>+'[3]OTCHET'!E567</f>
        <v>0</v>
      </c>
      <c r="F90" s="157">
        <f t="shared" si="2"/>
        <v>-3243</v>
      </c>
      <c r="G90" s="157">
        <f>+'[3]OTCHET'!F567</f>
        <v>-3302</v>
      </c>
      <c r="H90" s="157">
        <f>+'[3]OTCHET'!G567</f>
        <v>59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f>+'[3]OTCHET'!E574+'[3]OTCHET'!E575</f>
        <v>0</v>
      </c>
      <c r="F91" s="157">
        <f t="shared" si="2"/>
        <v>0</v>
      </c>
      <c r="G91" s="157">
        <f>+'[3]OTCHET'!F574+'[3]OTCHET'!F575</f>
        <v>0</v>
      </c>
      <c r="H91" s="157">
        <f>+'[3]OTCHET'!G574+'[3]OTCHET'!G575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f>+'[3]OTCHET'!E576+'[3]OTCHET'!E577</f>
        <v>0</v>
      </c>
      <c r="F92" s="157">
        <f t="shared" si="2"/>
        <v>-116</v>
      </c>
      <c r="G92" s="157">
        <f>+'[3]OTCHET'!F576+'[3]OTCHET'!F577</f>
        <v>-116</v>
      </c>
      <c r="H92" s="157">
        <f>+'[3]OTCHET'!G576+'[3]OTCHET'!G577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f>'[3]OTCHET'!E578</f>
        <v>0</v>
      </c>
      <c r="F93" s="157">
        <f t="shared" si="2"/>
        <v>0</v>
      </c>
      <c r="G93" s="157">
        <f>'[3]OTCHET'!F578</f>
        <v>0</v>
      </c>
      <c r="H93" s="157">
        <f>'[3]OTCHET'!G578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f>+'[3]OTCHET'!E581</f>
        <v>0</v>
      </c>
      <c r="F94" s="157">
        <f t="shared" si="2"/>
        <v>0</v>
      </c>
      <c r="G94" s="157">
        <f>+'[3]OTCHET'!F581</f>
        <v>0</v>
      </c>
      <c r="H94" s="157">
        <f>+'[3]OTCHET'!G581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886"/>
      <c r="K14" s="886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7">
        <f>$B$9</f>
        <v>0</v>
      </c>
      <c r="J16" s="886"/>
      <c r="K16" s="886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7">
        <f>$B$12</f>
        <v>0</v>
      </c>
      <c r="J19" s="886"/>
      <c r="K19" s="886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880" t="s">
        <v>1123</v>
      </c>
      <c r="N23" s="881"/>
      <c r="O23" s="882"/>
      <c r="P23" s="236">
        <f>(IF($E142&lt;&gt;0,$I$2,IF($H142&lt;&gt;0,$I$2,"")))</f>
      </c>
      <c r="Q23" s="237"/>
      <c r="R23" s="883" t="s">
        <v>1577</v>
      </c>
      <c r="S23" s="883" t="s">
        <v>1578</v>
      </c>
      <c r="T23" s="878" t="s">
        <v>1579</v>
      </c>
      <c r="U23" s="878" t="s">
        <v>513</v>
      </c>
      <c r="V23" s="237"/>
      <c r="W23" s="878" t="s">
        <v>1580</v>
      </c>
      <c r="X23" s="878" t="s">
        <v>1581</v>
      </c>
      <c r="Y23" s="878" t="s">
        <v>1607</v>
      </c>
      <c r="Z23" s="878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879"/>
      <c r="S24" s="884"/>
      <c r="T24" s="879"/>
      <c r="U24" s="884"/>
      <c r="V24" s="237"/>
      <c r="W24" s="901"/>
      <c r="X24" s="901"/>
      <c r="Y24" s="901"/>
      <c r="Z24" s="901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1001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89" t="s">
        <v>1445</v>
      </c>
      <c r="K33" s="88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0" t="s">
        <v>1419</v>
      </c>
      <c r="K39" s="89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0" t="s">
        <v>759</v>
      </c>
      <c r="K45" s="89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2" t="s">
        <v>1426</v>
      </c>
      <c r="K46" s="892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1" t="s">
        <v>621</v>
      </c>
      <c r="K64" s="891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1" t="s">
        <v>178</v>
      </c>
      <c r="K68" s="891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1" t="s">
        <v>621</v>
      </c>
      <c r="K74" s="891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6" t="s">
        <v>623</v>
      </c>
      <c r="K77" s="896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8" t="s">
        <v>624</v>
      </c>
      <c r="K78" s="904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8" t="s">
        <v>625</v>
      </c>
      <c r="K79" s="904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8" t="s">
        <v>626</v>
      </c>
      <c r="K80" s="904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95" t="s">
        <v>627</v>
      </c>
      <c r="K81" s="900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95" t="s">
        <v>1237</v>
      </c>
      <c r="K88" s="895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6" t="s">
        <v>1243</v>
      </c>
      <c r="K95" s="897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3" t="s">
        <v>1244</v>
      </c>
      <c r="K96" s="893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3" t="s">
        <v>1245</v>
      </c>
      <c r="K97" s="893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95" t="s">
        <v>1246</v>
      </c>
      <c r="K98" s="900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1" t="s">
        <v>1253</v>
      </c>
      <c r="K105" s="891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6" t="s">
        <v>1256</v>
      </c>
      <c r="K109" s="896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3" t="s">
        <v>1323</v>
      </c>
      <c r="K110" s="893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8" t="s">
        <v>1257</v>
      </c>
      <c r="K111" s="899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95" t="s">
        <v>749</v>
      </c>
      <c r="K112" s="895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8" t="s">
        <v>1258</v>
      </c>
      <c r="K115" s="888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4" t="s">
        <v>1259</v>
      </c>
      <c r="K116" s="894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6" t="s">
        <v>403</v>
      </c>
      <c r="K124" s="906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8" t="s">
        <v>1270</v>
      </c>
      <c r="K127" s="888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95" t="s">
        <v>1271</v>
      </c>
      <c r="K128" s="895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7" t="s">
        <v>1276</v>
      </c>
      <c r="K133" s="90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9" t="s">
        <v>1280</v>
      </c>
      <c r="K138" s="891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7">
        <f>$B$9</f>
        <v>0</v>
      </c>
      <c r="J148" s="887"/>
      <c r="K148" s="887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7">
        <f>$B$12</f>
        <v>0</v>
      </c>
      <c r="J151" s="887"/>
      <c r="K151" s="887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5" t="s">
        <v>500</v>
      </c>
      <c r="J179" s="905"/>
      <c r="K179" s="905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T23:T24"/>
    <mergeCell ref="M23:O23"/>
    <mergeCell ref="R23:R24"/>
    <mergeCell ref="S23:S24"/>
    <mergeCell ref="I14:K14"/>
    <mergeCell ref="I16:K16"/>
    <mergeCell ref="I19:K1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2014-02-13T10:08:19Z</cp:lastPrinted>
  <dcterms:created xsi:type="dcterms:W3CDTF">1997-12-10T11:54:07Z</dcterms:created>
  <dcterms:modified xsi:type="dcterms:W3CDTF">2014-09-11T12:17:16Z</dcterms:modified>
  <cp:category/>
  <cp:version/>
  <cp:contentType/>
  <cp:contentStatus/>
</cp:coreProperties>
</file>