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<sst xmlns="http://schemas.openxmlformats.org/spreadsheetml/2006/main" count="2103" uniqueCount="1612">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</sst>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ly\mf\B1_2014_7_2300_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2560</v>
          </cell>
          <cell r="G181">
            <v>0</v>
          </cell>
        </row>
        <row r="184">
          <cell r="E184">
            <v>0</v>
          </cell>
          <cell r="F184">
            <v>600</v>
          </cell>
          <cell r="G184">
            <v>0</v>
          </cell>
        </row>
        <row r="190">
          <cell r="E190">
            <v>0</v>
          </cell>
          <cell r="F190">
            <v>781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28966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13690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55392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-507885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499090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945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6" t="s">
        <v>946</v>
      </c>
      <c r="D23" s="817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7" t="s">
        <v>947</v>
      </c>
      <c r="D24" s="83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6" t="s">
        <v>124</v>
      </c>
      <c r="D25" s="817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6" t="s">
        <v>948</v>
      </c>
      <c r="D26" s="817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6" t="s">
        <v>607</v>
      </c>
      <c r="D27" s="817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6" t="s">
        <v>949</v>
      </c>
      <c r="D28" s="817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6" t="s">
        <v>950</v>
      </c>
      <c r="D29" s="817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6" t="s">
        <v>951</v>
      </c>
      <c r="D30" s="817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6" t="s">
        <v>952</v>
      </c>
      <c r="D31" s="817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6" t="s">
        <v>953</v>
      </c>
      <c r="D32" s="817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6" t="s">
        <v>954</v>
      </c>
      <c r="D33" s="817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6" t="s">
        <v>955</v>
      </c>
      <c r="D34" s="817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6" t="s">
        <v>355</v>
      </c>
      <c r="D35" s="817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356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1260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6" t="s">
        <v>1261</v>
      </c>
      <c r="D38" s="817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6" t="s">
        <v>361</v>
      </c>
      <c r="D39" s="817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6" t="s">
        <v>362</v>
      </c>
      <c r="D40" s="817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6" t="s">
        <v>363</v>
      </c>
      <c r="D41" s="817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6" t="s">
        <v>1419</v>
      </c>
      <c r="D43" s="817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6" t="s">
        <v>1420</v>
      </c>
      <c r="D44" s="817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816" t="s">
        <v>7</v>
      </c>
      <c r="D45" s="817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6" t="s">
        <v>8</v>
      </c>
      <c r="D46" s="817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6" t="s">
        <v>578</v>
      </c>
      <c r="D47" s="817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3" t="s">
        <v>579</v>
      </c>
      <c r="D48" s="864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59" t="s">
        <v>194</v>
      </c>
      <c r="D63" s="860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852" t="s">
        <v>642</v>
      </c>
      <c r="K63" s="852" t="s">
        <v>643</v>
      </c>
      <c r="L63" s="852" t="s">
        <v>644</v>
      </c>
      <c r="M63" s="852" t="s">
        <v>645</v>
      </c>
    </row>
    <row r="64" spans="2:13" s="441" customFormat="1" ht="49.5" customHeight="1" thickBot="1">
      <c r="B64" s="490"/>
      <c r="C64" s="855" t="s">
        <v>608</v>
      </c>
      <c r="D64" s="856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861"/>
      <c r="K64" s="861"/>
      <c r="L64" s="853"/>
      <c r="M64" s="853"/>
    </row>
    <row r="65" spans="2:13" s="441" customFormat="1" ht="39" customHeight="1" thickBot="1">
      <c r="B65" s="492"/>
      <c r="C65" s="857" t="s">
        <v>1424</v>
      </c>
      <c r="D65" s="858"/>
      <c r="E65" s="493"/>
      <c r="F65" s="493"/>
      <c r="G65" s="493"/>
      <c r="H65" s="493"/>
      <c r="I65" s="604">
        <v>1</v>
      </c>
      <c r="J65" s="862"/>
      <c r="K65" s="862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41" t="s">
        <v>1425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453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6" t="s">
        <v>428</v>
      </c>
      <c r="D68" s="817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7" t="s">
        <v>434</v>
      </c>
      <c r="D69" s="79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435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0" t="s">
        <v>1054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0" t="s">
        <v>1055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0" t="s">
        <v>1056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0" t="s">
        <v>1084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1085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1086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244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1097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1103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50" t="s">
        <v>1107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1111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35" t="s">
        <v>1587</v>
      </c>
      <c r="D109" s="836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35" t="s">
        <v>608</v>
      </c>
      <c r="D110" s="836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7" t="s">
        <v>1588</v>
      </c>
      <c r="D112" s="83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342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1589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6" t="s">
        <v>588</v>
      </c>
      <c r="D115" s="817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0" t="s">
        <v>683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343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1" t="s">
        <v>1089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1090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5" t="s">
        <v>1091</v>
      </c>
      <c r="D120" s="842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1092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7" t="s">
        <v>1093</v>
      </c>
      <c r="D122" s="82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344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1152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9" t="s">
        <v>1094</v>
      </c>
      <c r="D126" s="830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3" t="s">
        <v>1563</v>
      </c>
      <c r="D127" s="824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18" t="s">
        <v>1564</v>
      </c>
      <c r="D128" s="81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1565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1566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6" t="s">
        <v>611</v>
      </c>
      <c r="D131" s="817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7" t="s">
        <v>1095</v>
      </c>
      <c r="D132" s="83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7" t="s">
        <v>1096</v>
      </c>
      <c r="D133" s="79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5" t="s">
        <v>0</v>
      </c>
      <c r="D134" s="82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3" t="s">
        <v>1567</v>
      </c>
      <c r="D135" s="824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3" t="s">
        <v>1572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0" t="s">
        <v>1575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1" t="s">
        <v>1576</v>
      </c>
      <c r="D172" s="82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613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7" t="s">
        <v>614</v>
      </c>
      <c r="D174" s="79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7" t="s">
        <v>1004</v>
      </c>
      <c r="D175" s="79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6" t="s">
        <v>615</v>
      </c>
      <c r="D176" s="817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1005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1006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7" t="s">
        <v>1180</v>
      </c>
      <c r="D179" s="79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7" t="s">
        <v>1590</v>
      </c>
      <c r="D180" s="79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684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1010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1591</v>
      </c>
      <c r="D183" s="81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5" t="s">
        <v>616</v>
      </c>
      <c r="D184" s="79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617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5" t="s">
        <v>618</v>
      </c>
      <c r="D186" s="79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5" t="s">
        <v>619</v>
      </c>
      <c r="D187" s="79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126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07" t="s">
        <v>622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786" t="s">
        <v>624</v>
      </c>
      <c r="D205" s="787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786" t="s">
        <v>626</v>
      </c>
      <c r="D206" s="787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789" t="s">
        <v>628</v>
      </c>
      <c r="D207" s="790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791" t="s">
        <v>630</v>
      </c>
      <c r="D208" s="792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788" t="s">
        <v>632</v>
      </c>
      <c r="D209" s="788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782" t="s">
        <v>634</v>
      </c>
      <c r="D210" s="783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782" t="s">
        <v>636</v>
      </c>
      <c r="D211" s="783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784" t="s">
        <v>638</v>
      </c>
      <c r="D212" s="785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42">
      <selection activeCell="F73" sqref="F7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0.242187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46597</v>
      </c>
      <c r="G38" s="162">
        <f>SUM(G39:G53)-G44-G46-G51-G52</f>
        <v>46597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'[4]OTCHET'!E181</f>
        <v>0</v>
      </c>
      <c r="F39" s="158">
        <f aca="true" t="shared" si="2" ref="F39:F62">+G39+H39</f>
        <v>2560</v>
      </c>
      <c r="G39" s="160">
        <f>'[4]OTCHET'!F181</f>
        <v>2560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'[4]OTCHET'!E184</f>
        <v>0</v>
      </c>
      <c r="F40" s="161">
        <f t="shared" si="2"/>
        <v>600</v>
      </c>
      <c r="G40" s="161">
        <f>'[4]OTCHET'!F184</f>
        <v>600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+'[4]OTCHET'!E190+'[4]OTCHET'!E196</f>
        <v>0</v>
      </c>
      <c r="F41" s="161">
        <f t="shared" si="2"/>
        <v>781</v>
      </c>
      <c r="G41" s="161">
        <f>+'[4]OTCHET'!F190+'[4]OTCHET'!F196</f>
        <v>781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+'[4]OTCHET'!E197+'[4]OTCHET'!E215+'[4]OTCHET'!E262+'[4]OTCHET'!E288</f>
        <v>0</v>
      </c>
      <c r="F42" s="161">
        <f t="shared" si="2"/>
        <v>28966</v>
      </c>
      <c r="G42" s="161">
        <f>+'[4]OTCHET'!F197+'[4]OTCHET'!F215+'[4]OTCHET'!F262</f>
        <v>28966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'[4]OTCHET'!E266+'[4]OTCHET'!E267+'[4]OTCHET'!E275+'[4]OTCHET'!E278</f>
        <v>0</v>
      </c>
      <c r="F48" s="161">
        <f t="shared" si="2"/>
        <v>13690</v>
      </c>
      <c r="G48" s="161">
        <f>'[4]OTCHET'!F266+'[4]OTCHET'!F267+'[4]OTCHET'!F275+'[4]OTCHET'!F278</f>
        <v>13690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2"/>
        <v>55392</v>
      </c>
      <c r="G54" s="157">
        <f>+G55+G56+G60</f>
        <v>55392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55392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55392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2"/>
        <v>8795</v>
      </c>
      <c r="G62" s="157">
        <f>+G22-G38+G54-G61</f>
        <v>8795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-8795</v>
      </c>
      <c r="G64" s="167">
        <f>SUM(+G66+G74+G75+G82+G83+G84+G87+G88+G89+G90+G91+G92+G93)</f>
        <v>-8795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6"/>
        <v>-8795</v>
      </c>
      <c r="G84" s="166">
        <f>+G85+G86</f>
        <v>-8795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+'[4]OTCHET'!E508+'[4]OTCHET'!E511+'[4]OTCHET'!E531</f>
        <v>0</v>
      </c>
      <c r="F86" s="161">
        <f t="shared" si="6"/>
        <v>-8795</v>
      </c>
      <c r="G86" s="166">
        <f>+'[4]OTCHET'!F508+'[4]OTCHET'!F511+'[4]OTCHET'!F531</f>
        <v>-8795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10"/>
      <c r="K14" s="910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10"/>
      <c r="K16" s="910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10"/>
      <c r="K19" s="910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906" t="s">
        <v>942</v>
      </c>
      <c r="N23" s="907"/>
      <c r="O23" s="908"/>
      <c r="P23" s="236">
        <f>(IF($E142&lt;&gt;0,$I$2,IF($H142&lt;&gt;0,$I$2,"")))</f>
      </c>
      <c r="Q23" s="237"/>
      <c r="R23" s="909" t="s">
        <v>1578</v>
      </c>
      <c r="S23" s="909" t="s">
        <v>1579</v>
      </c>
      <c r="T23" s="892" t="s">
        <v>1580</v>
      </c>
      <c r="U23" s="892" t="s">
        <v>354</v>
      </c>
      <c r="V23" s="237"/>
      <c r="W23" s="892" t="s">
        <v>1581</v>
      </c>
      <c r="X23" s="892" t="s">
        <v>1582</v>
      </c>
      <c r="Y23" s="892" t="s">
        <v>1610</v>
      </c>
      <c r="Z23" s="892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905"/>
      <c r="S24" s="894"/>
      <c r="T24" s="905"/>
      <c r="U24" s="894"/>
      <c r="V24" s="237"/>
      <c r="W24" s="893"/>
      <c r="X24" s="893"/>
      <c r="Y24" s="893"/>
      <c r="Z24" s="893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6" t="s">
        <v>1425</v>
      </c>
      <c r="K30" s="897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2" t="s">
        <v>453</v>
      </c>
      <c r="K33" s="902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3" t="s">
        <v>428</v>
      </c>
      <c r="K39" s="90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3" t="s">
        <v>598</v>
      </c>
      <c r="K45" s="90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4" t="s">
        <v>435</v>
      </c>
      <c r="K46" s="90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1051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649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1051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5" t="s">
        <v>1053</v>
      </c>
      <c r="K77" s="89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1054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1055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1056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1057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1064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5" t="s">
        <v>1070</v>
      </c>
      <c r="K95" s="899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0" t="s">
        <v>1071</v>
      </c>
      <c r="K96" s="900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0" t="s">
        <v>1072</v>
      </c>
      <c r="K97" s="900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1073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1080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5" t="s">
        <v>1083</v>
      </c>
      <c r="K109" s="89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0" t="s">
        <v>1150</v>
      </c>
      <c r="K110" s="900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1084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584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1085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8" t="s">
        <v>1086</v>
      </c>
      <c r="K116" s="898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244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1097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1098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1103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1107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341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2014-09-11T12:14:55Z</dcterms:modified>
  <cp:category/>
  <cp:version/>
  <cp:contentType/>
  <cp:contentStatus/>
</cp:coreProperties>
</file>